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h\Desktop\BAO GIA\"/>
    </mc:Choice>
  </mc:AlternateContent>
  <xr:revisionPtr revIDLastSave="0" documentId="13_ncr:1_{03CA6065-27B2-49A7-A577-1BFA0F1EDB20}" xr6:coauthVersionLast="36" xr6:coauthVersionMax="36" xr10:uidLastSave="{00000000-0000-0000-0000-000000000000}"/>
  <bookViews>
    <workbookView xWindow="0" yWindow="0" windowWidth="28800" windowHeight="12225" xr2:uid="{EC8B3A98-4227-4100-A874-90324EA3B89D}"/>
  </bookViews>
  <sheets>
    <sheet name="Sheet1" sheetId="1" r:id="rId1"/>
  </sheets>
  <externalReferences>
    <externalReference r:id="rId2"/>
  </externalReferences>
  <definedNames>
    <definedName name="_xlnm.Print_Area" localSheetId="0">Sheet1!$A$1:$K$71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N58" i="1" l="1"/>
  <c r="G54" i="1"/>
  <c r="I54" i="1" s="1"/>
  <c r="G53" i="1"/>
  <c r="I53" i="1" s="1"/>
  <c r="G52" i="1"/>
  <c r="I52" i="1" s="1"/>
  <c r="F51" i="1"/>
  <c r="G51" i="1" s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F42" i="1"/>
  <c r="G42" i="1" s="1"/>
  <c r="I42" i="1" s="1"/>
  <c r="G41" i="1"/>
  <c r="I41" i="1" s="1"/>
  <c r="G40" i="1"/>
  <c r="I40" i="1" s="1"/>
  <c r="G39" i="1"/>
  <c r="I39" i="1" s="1"/>
  <c r="G38" i="1"/>
  <c r="I38" i="1" s="1"/>
  <c r="I37" i="1"/>
  <c r="G36" i="1"/>
  <c r="I36" i="1" s="1"/>
  <c r="G35" i="1"/>
  <c r="I34" i="1"/>
  <c r="G34" i="1"/>
  <c r="G33" i="1"/>
  <c r="I33" i="1" s="1"/>
  <c r="I32" i="1"/>
  <c r="G32" i="1"/>
  <c r="G31" i="1"/>
  <c r="I31" i="1" s="1"/>
  <c r="G30" i="1"/>
  <c r="I30" i="1" s="1"/>
  <c r="G29" i="1"/>
  <c r="I29" i="1" s="1"/>
  <c r="G28" i="1"/>
  <c r="I28" i="1" s="1"/>
  <c r="G27" i="1"/>
  <c r="I27" i="1" s="1"/>
  <c r="I26" i="1"/>
  <c r="G26" i="1"/>
  <c r="G25" i="1"/>
  <c r="I25" i="1" s="1"/>
  <c r="G24" i="1"/>
  <c r="H23" i="1"/>
  <c r="H21" i="1"/>
  <c r="H10" i="1" s="1"/>
  <c r="F21" i="1"/>
  <c r="G21" i="1" s="1"/>
  <c r="I21" i="1" s="1"/>
  <c r="F20" i="1"/>
  <c r="G20" i="1" s="1"/>
  <c r="I20" i="1" s="1"/>
  <c r="G19" i="1"/>
  <c r="I19" i="1" s="1"/>
  <c r="G18" i="1"/>
  <c r="I18" i="1" s="1"/>
  <c r="I17" i="1"/>
  <c r="G17" i="1"/>
  <c r="G16" i="1"/>
  <c r="I16" i="1" s="1"/>
  <c r="G15" i="1"/>
  <c r="I15" i="1" s="1"/>
  <c r="G14" i="1"/>
  <c r="I14" i="1" s="1"/>
  <c r="F13" i="1"/>
  <c r="G13" i="1" s="1"/>
  <c r="I13" i="1" s="1"/>
  <c r="G12" i="1"/>
  <c r="G11" i="1"/>
  <c r="I11" i="1" s="1"/>
  <c r="G23" i="1" l="1"/>
  <c r="G10" i="1"/>
  <c r="I12" i="1"/>
  <c r="I10" i="1" s="1"/>
  <c r="I24" i="1"/>
  <c r="I23" i="1" s="1"/>
  <c r="I56" i="1" s="1"/>
  <c r="I35" i="1"/>
  <c r="H56" i="1"/>
  <c r="G56" i="1" l="1"/>
  <c r="I57" i="1" s="1"/>
  <c r="I59" i="1" s="1"/>
</calcChain>
</file>

<file path=xl/sharedStrings.xml><?xml version="1.0" encoding="utf-8"?>
<sst xmlns="http://schemas.openxmlformats.org/spreadsheetml/2006/main" count="158" uniqueCount="99">
  <si>
    <t>CỘNG HÒA XÃ HỘI CHỦ NGHĨA VIỆT NAM
 Độc lập - Tự do - Hạnh phúc</t>
  </si>
  <si>
    <t>Option 2: Lắp Spinkler từ tầng 2 đến tầng 7 gồm: đi vào phòng và hành lang các tầng</t>
  </si>
  <si>
    <t>CÔNG TRÌNH: TÒA NHÀ ĐỂ Ở KẾT HỢP KINH DOANH</t>
  </si>
  <si>
    <t>HẠNG MỤC : HỆ THỐNG PHÒNG CHÁY CHỮA CHÁY</t>
  </si>
  <si>
    <t>STT</t>
  </si>
  <si>
    <t>Tên công tác / Diễn giải khối lượng</t>
  </si>
  <si>
    <t>Đơn vị</t>
  </si>
  <si>
    <t>Hãng/Xuất Xứ</t>
  </si>
  <si>
    <t>Khối lượng</t>
    <phoneticPr fontId="0" type="noConversion"/>
  </si>
  <si>
    <t>Đơn giá</t>
  </si>
  <si>
    <t>Thành tiền</t>
  </si>
  <si>
    <t>Thành tiền
Tổng</t>
  </si>
  <si>
    <t>Ghi chú</t>
  </si>
  <si>
    <t>Vật tư</t>
  </si>
  <si>
    <t>Nhân công</t>
    <phoneticPr fontId="0" type="noConversion"/>
  </si>
  <si>
    <t>I</t>
  </si>
  <si>
    <t xml:space="preserve">HỆ THỐNG BÁO CHÁY, ĐÈN EXIT, ĐÈN SỰ CỐ </t>
  </si>
  <si>
    <t xml:space="preserve">Tủ trung tâm báo cháy địa chỉ 128 điểm </t>
  </si>
  <si>
    <t>tủ</t>
  </si>
  <si>
    <t>FANT</t>
  </si>
  <si>
    <t>Đầu báo khói thường + đế</t>
  </si>
  <si>
    <t>cái</t>
  </si>
  <si>
    <t>Tổ hợp chuông, đèn, nút ấn báo cháy</t>
  </si>
  <si>
    <t>Vỏ tổ hợp chuống, đèn, nút ấn báo cháy</t>
  </si>
  <si>
    <t>Việt Nam</t>
  </si>
  <si>
    <t>Đèn Exit, đèn chỉ hướng</t>
  </si>
  <si>
    <t>Việt Nam/TQ</t>
  </si>
  <si>
    <t>Đèn chiếu sáng sự cố</t>
  </si>
  <si>
    <t>Kinglight/TQ</t>
  </si>
  <si>
    <t>Dây cấp nguồn 2x0.75mm2</t>
  </si>
  <si>
    <t>m</t>
  </si>
  <si>
    <t>Cadisun/ VN</t>
  </si>
  <si>
    <t>Dây điện 10x2x1.5mm2</t>
  </si>
  <si>
    <t>Ống luồn dây PVC D20 (ống cứng + ống mềm)</t>
  </si>
  <si>
    <t>Sino-Vanlock/VN</t>
  </si>
  <si>
    <t>Phụ kiện ống luồn dây (box chia ngả, cút, măng sông,…)</t>
  </si>
  <si>
    <t>lô</t>
  </si>
  <si>
    <t>Vật tư phụ</t>
  </si>
  <si>
    <t>Nhân công thi công lắp đặt hệ thống báo cháy</t>
  </si>
  <si>
    <t>II</t>
  </si>
  <si>
    <t>HỆ THỐNG CHỮA CHÁY</t>
  </si>
  <si>
    <t>Tủ điều khiển bơm chữa cháy</t>
  </si>
  <si>
    <t>Maxone/VNPY</t>
  </si>
  <si>
    <t>(1 tủ 2 bơm)</t>
  </si>
  <si>
    <t>Dây cấp nguồn 4x6mm2</t>
  </si>
  <si>
    <t xml:space="preserve">tủ cấp điện riêng cho bơm </t>
  </si>
  <si>
    <t>gói</t>
  </si>
  <si>
    <t>việt nam</t>
  </si>
  <si>
    <t>Bơm chữa cháy điện 9.2kw</t>
  </si>
  <si>
    <t>bơm bù áp 1.5kw</t>
  </si>
  <si>
    <t xml:space="preserve">cái </t>
  </si>
  <si>
    <t>Van cổng DN50</t>
  </si>
  <si>
    <t>China</t>
  </si>
  <si>
    <t>Van cổng DN32</t>
  </si>
  <si>
    <t>china</t>
  </si>
  <si>
    <t>Van cổng DN25</t>
  </si>
  <si>
    <t>Miha/ Việt Nam</t>
  </si>
  <si>
    <t>Van 1 chiều DN50</t>
  </si>
  <si>
    <t>Y lọc DN50</t>
  </si>
  <si>
    <t>Nối mềm DN50</t>
  </si>
  <si>
    <t>Van bi tay gạt DN25</t>
  </si>
  <si>
    <t>Công tắc áp suất</t>
  </si>
  <si>
    <t>Đồng hồ áp DN25</t>
  </si>
  <si>
    <t>Van xả khí tự động DN25</t>
  </si>
  <si>
    <t>Tủ chữa cháy trong nhà KT 600x500x180</t>
  </si>
  <si>
    <t>Cái</t>
  </si>
  <si>
    <t>Van góc DN50</t>
  </si>
  <si>
    <t>Cuộn vòi D50, L=20m</t>
  </si>
  <si>
    <t>China/Dragon Việt Nam</t>
  </si>
  <si>
    <t>Lăng phun D50/13bar</t>
  </si>
  <si>
    <t xml:space="preserve">LĐ ống thép DN50 </t>
  </si>
  <si>
    <t>kila</t>
  </si>
  <si>
    <t>LĐ ống thép DN32</t>
  </si>
  <si>
    <t>LĐ ống thép DN25</t>
  </si>
  <si>
    <t>Lắp đặt đầu phun spinkler + phụ kiện</t>
  </si>
  <si>
    <t>chiếc</t>
  </si>
  <si>
    <t>Bình chữa cháy bột ABC 4kg</t>
  </si>
  <si>
    <t>bình</t>
  </si>
  <si>
    <t>Quốc Phòng VN/Dragon</t>
  </si>
  <si>
    <t>Bình chữa cháy CO2 3kg</t>
  </si>
  <si>
    <t>Kệ đựng bình chữa cháy kệ 3 bình</t>
  </si>
  <si>
    <t>kệ</t>
  </si>
  <si>
    <t xml:space="preserve">Việt Nam </t>
  </si>
  <si>
    <t>Nội quy, tiêu lệnh chữa cháy</t>
  </si>
  <si>
    <t>bộ</t>
  </si>
  <si>
    <t xml:space="preserve">Phụ kiện ống thép </t>
  </si>
  <si>
    <t>Vật tư phụ , V5, thang, khoan rút lõi và vận chuyển</t>
  </si>
  <si>
    <t>Nhân công thi công lắp đặt hệ thống chữa cháy</t>
  </si>
  <si>
    <t>TỔNG CỘNG (CHƯA BAO GỒM VAT)</t>
  </si>
  <si>
    <t>VAT (8%) (tính trên vật tư)</t>
  </si>
  <si>
    <t>CHI PHÍ NGHIỆM THU (bao gồm BBKT)</t>
  </si>
  <si>
    <t>hồ sơ ra nghiệm thu PCCC</t>
  </si>
  <si>
    <t>TỔNG CHI PHÍ</t>
  </si>
  <si>
    <t>Hà Nội ngày ... tháng ... năm 2025</t>
  </si>
  <si>
    <t>Rọ hút đồng DN50</t>
  </si>
  <si>
    <t>Rọ hút đồng DN32</t>
  </si>
  <si>
    <t>BẢNG BÁO GIÁ CÔNG TRÌNH 12 PHÁO ĐÀI LÁNG</t>
  </si>
  <si>
    <t>Kính Gửi : Anh Quang - 0984007777</t>
  </si>
  <si>
    <t>Hà Nội, ngày 24 tháng 09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</si>
</sst>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8.25"/>
      <name val="Microsoft Sans Serif"/>
      <family val="2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1"/>
      <name val="ＭＳ Ｐゴシック"/>
      <family val="3"/>
      <charset val="12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>
      <protection locked="0"/>
    </xf>
    <xf numFmtId="40" fontId="9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2" fillId="0" borderId="0" xfId="2" applyFont="1" applyAlignment="1">
      <alignment vertical="top"/>
      <protection locked="0"/>
    </xf>
    <xf numFmtId="14" fontId="2" fillId="0" borderId="0" xfId="2" applyNumberFormat="1" applyFont="1" applyAlignment="1">
      <alignment vertical="top"/>
      <protection locked="0"/>
    </xf>
    <xf numFmtId="164" fontId="5" fillId="0" borderId="0" xfId="1" applyNumberFormat="1" applyFont="1" applyAlignment="1" applyProtection="1">
      <alignment vertical="center" wrapText="1"/>
      <protection locked="0"/>
    </xf>
    <xf numFmtId="0" fontId="6" fillId="0" borderId="0" xfId="2" applyFont="1" applyAlignment="1">
      <alignment vertical="center"/>
      <protection locked="0"/>
    </xf>
    <xf numFmtId="0" fontId="3" fillId="0" borderId="0" xfId="2" applyFont="1" applyAlignment="1">
      <alignment horizontal="left" vertical="center" wrapText="1"/>
      <protection locked="0"/>
    </xf>
    <xf numFmtId="0" fontId="2" fillId="0" borderId="0" xfId="2" applyFont="1" applyAlignment="1">
      <alignment horizontal="left" vertical="center"/>
      <protection locked="0"/>
    </xf>
    <xf numFmtId="164" fontId="2" fillId="0" borderId="0" xfId="1" applyNumberFormat="1" applyFont="1" applyAlignment="1" applyProtection="1">
      <alignment horizontal="left" vertical="center"/>
      <protection locked="0"/>
    </xf>
    <xf numFmtId="3" fontId="2" fillId="0" borderId="0" xfId="2" applyNumberFormat="1" applyFont="1" applyAlignment="1">
      <alignment horizontal="left" vertical="center"/>
      <protection locked="0"/>
    </xf>
    <xf numFmtId="0" fontId="2" fillId="0" borderId="0" xfId="2" applyFont="1" applyAlignment="1">
      <alignment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  <protection locked="0"/>
    </xf>
    <xf numFmtId="164" fontId="7" fillId="0" borderId="1" xfId="1" applyNumberFormat="1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/>
      <protection locked="0"/>
    </xf>
    <xf numFmtId="3" fontId="3" fillId="3" borderId="5" xfId="2" applyNumberFormat="1" applyFont="1" applyFill="1" applyBorder="1" applyAlignment="1">
      <alignment horizontal="center" vertical="center" wrapText="1"/>
      <protection locked="0"/>
    </xf>
    <xf numFmtId="0" fontId="3" fillId="3" borderId="5" xfId="2" applyFont="1" applyFill="1" applyBorder="1" applyAlignment="1">
      <alignment horizontal="left" vertical="center" wrapText="1"/>
      <protection locked="0"/>
    </xf>
    <xf numFmtId="0" fontId="3" fillId="3" borderId="5" xfId="2" applyFont="1" applyFill="1" applyBorder="1" applyAlignment="1">
      <alignment horizontal="center" vertical="center" wrapText="1"/>
      <protection locked="0"/>
    </xf>
    <xf numFmtId="164" fontId="8" fillId="3" borderId="5" xfId="1" applyNumberFormat="1" applyFont="1" applyFill="1" applyBorder="1" applyAlignment="1" applyProtection="1">
      <alignment horizontal="center" vertical="center" wrapText="1"/>
      <protection locked="0"/>
    </xf>
    <xf numFmtId="38" fontId="7" fillId="3" borderId="5" xfId="2" applyNumberFormat="1" applyFont="1" applyFill="1" applyBorder="1" applyAlignment="1">
      <alignment horizontal="center" vertical="center" wrapText="1"/>
      <protection locked="0"/>
    </xf>
    <xf numFmtId="38" fontId="3" fillId="3" borderId="5" xfId="2" applyNumberFormat="1" applyFont="1" applyFill="1" applyBorder="1" applyAlignment="1">
      <alignment horizontal="center" vertical="center" wrapText="1"/>
      <protection locked="0"/>
    </xf>
    <xf numFmtId="3" fontId="3" fillId="3" borderId="5" xfId="2" applyNumberFormat="1" applyFont="1" applyFill="1" applyBorder="1" applyAlignment="1">
      <alignment horizontal="right" vertical="center" wrapText="1"/>
      <protection locked="0"/>
    </xf>
    <xf numFmtId="3" fontId="2" fillId="0" borderId="1" xfId="2" applyNumberFormat="1" applyFont="1" applyBorder="1" applyAlignment="1">
      <alignment horizontal="center" vertical="center" wrapText="1"/>
      <protection locked="0"/>
    </xf>
    <xf numFmtId="0" fontId="2" fillId="0" borderId="1" xfId="2" applyFont="1" applyBorder="1" applyAlignment="1">
      <alignment horizontal="left" vertical="center" wrapText="1"/>
      <protection locked="0"/>
    </xf>
    <xf numFmtId="0" fontId="2" fillId="0" borderId="1" xfId="2" applyFont="1" applyBorder="1" applyAlignment="1">
      <alignment horizontal="center" vertical="center" wrapText="1"/>
      <protection locked="0"/>
    </xf>
    <xf numFmtId="164" fontId="2" fillId="0" borderId="1" xfId="2" applyNumberFormat="1" applyFont="1" applyBorder="1" applyAlignment="1">
      <alignment horizontal="left" vertical="center" wrapText="1"/>
      <protection locked="0"/>
    </xf>
    <xf numFmtId="164" fontId="8" fillId="0" borderId="1" xfId="1" applyNumberFormat="1" applyFont="1" applyFill="1" applyBorder="1" applyAlignment="1">
      <alignment horizontal="right" vertical="center" shrinkToFit="1"/>
    </xf>
    <xf numFmtId="38" fontId="8" fillId="0" borderId="1" xfId="3" applyNumberFormat="1" applyFont="1" applyFill="1" applyBorder="1" applyAlignment="1">
      <alignment horizontal="right" vertical="center" shrinkToFit="1"/>
    </xf>
    <xf numFmtId="164" fontId="2" fillId="0" borderId="0" xfId="1" applyNumberFormat="1" applyFont="1" applyAlignment="1" applyProtection="1">
      <alignment vertical="top"/>
      <protection locked="0"/>
    </xf>
    <xf numFmtId="164" fontId="2" fillId="0" borderId="0" xfId="2" applyNumberFormat="1" applyFont="1" applyAlignment="1">
      <alignment vertical="top"/>
      <protection locked="0"/>
    </xf>
    <xf numFmtId="164" fontId="6" fillId="0" borderId="1" xfId="1" applyNumberFormat="1" applyFont="1" applyFill="1" applyBorder="1" applyAlignment="1">
      <alignment horizontal="right" vertical="center" shrinkToFit="1"/>
    </xf>
    <xf numFmtId="38" fontId="6" fillId="0" borderId="1" xfId="3" applyNumberFormat="1" applyFont="1" applyFill="1" applyBorder="1" applyAlignment="1">
      <alignment horizontal="right" vertical="center" shrinkToFit="1"/>
    </xf>
    <xf numFmtId="164" fontId="2" fillId="0" borderId="0" xfId="1" applyNumberFormat="1" applyFont="1" applyAlignment="1" applyProtection="1">
      <alignment vertical="center"/>
      <protection locked="0"/>
    </xf>
    <xf numFmtId="3" fontId="3" fillId="3" borderId="1" xfId="2" applyNumberFormat="1" applyFont="1" applyFill="1" applyBorder="1" applyAlignment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2" applyFont="1" applyFill="1" applyBorder="1" applyAlignment="1">
      <alignment horizontal="center" vertical="center" wrapText="1"/>
      <protection locked="0"/>
    </xf>
    <xf numFmtId="0" fontId="3" fillId="3" borderId="1" xfId="2" applyFont="1" applyFill="1" applyBorder="1" applyAlignment="1">
      <alignment vertical="top"/>
      <protection locked="0"/>
    </xf>
    <xf numFmtId="164" fontId="7" fillId="3" borderId="1" xfId="1" applyNumberFormat="1" applyFont="1" applyFill="1" applyBorder="1" applyAlignment="1" applyProtection="1">
      <alignment horizontal="left" vertical="center" wrapText="1"/>
      <protection locked="0"/>
    </xf>
    <xf numFmtId="38" fontId="7" fillId="3" borderId="1" xfId="3" applyNumberFormat="1" applyFont="1" applyFill="1" applyBorder="1" applyAlignment="1">
      <alignment horizontal="right" vertical="center" shrinkToFit="1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0" xfId="2" applyFont="1" applyAlignment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>
      <alignment vertical="top"/>
      <protection locked="0"/>
    </xf>
    <xf numFmtId="164" fontId="2" fillId="0" borderId="1" xfId="1" applyNumberFormat="1" applyFon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center" vertical="center" wrapText="1"/>
      <protection locked="0"/>
    </xf>
    <xf numFmtId="0" fontId="2" fillId="4" borderId="1" xfId="2" applyFont="1" applyFill="1" applyBorder="1" applyAlignment="1">
      <alignment vertical="top"/>
      <protection locked="0"/>
    </xf>
    <xf numFmtId="16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</xf>
    <xf numFmtId="38" fontId="7" fillId="0" borderId="1" xfId="3" applyNumberFormat="1" applyFont="1" applyFill="1" applyBorder="1" applyAlignment="1">
      <alignment horizontal="right" vertical="center" shrinkToFit="1"/>
    </xf>
    <xf numFmtId="0" fontId="2" fillId="0" borderId="1" xfId="2" applyFont="1" applyBorder="1" applyAlignment="1">
      <alignment vertical="center"/>
      <protection locked="0"/>
    </xf>
    <xf numFmtId="0" fontId="2" fillId="0" borderId="1" xfId="2" applyFont="1" applyBorder="1" applyAlignment="1">
      <alignment horizontal="center" vertical="center"/>
      <protection locked="0"/>
    </xf>
    <xf numFmtId="164" fontId="8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2" applyNumberFormat="1" applyFont="1" applyBorder="1" applyAlignment="1">
      <alignment horizontal="left" vertical="center" wrapText="1"/>
      <protection locked="0"/>
    </xf>
    <xf numFmtId="3" fontId="3" fillId="0" borderId="1" xfId="2" applyNumberFormat="1" applyFont="1" applyBorder="1" applyAlignment="1">
      <alignment horizontal="right" vertical="center"/>
      <protection locked="0"/>
    </xf>
    <xf numFmtId="0" fontId="3" fillId="0" borderId="0" xfId="2" applyFont="1" applyAlignment="1" applyProtection="1">
      <alignment horizontal="center" vertical="center" wrapText="1"/>
    </xf>
    <xf numFmtId="164" fontId="8" fillId="0" borderId="0" xfId="1" applyNumberFormat="1" applyFont="1" applyBorder="1" applyAlignment="1" applyProtection="1">
      <alignment horizontal="center" vertical="center"/>
      <protection locked="0"/>
    </xf>
    <xf numFmtId="164" fontId="3" fillId="0" borderId="0" xfId="2" applyNumberFormat="1" applyFont="1" applyAlignment="1">
      <alignment horizontal="left" vertical="center" wrapText="1"/>
      <protection locked="0"/>
    </xf>
    <xf numFmtId="38" fontId="7" fillId="0" borderId="0" xfId="3" applyNumberFormat="1" applyFont="1" applyFill="1" applyBorder="1" applyAlignment="1">
      <alignment horizontal="right" vertical="center" shrinkToFit="1"/>
    </xf>
    <xf numFmtId="3" fontId="2" fillId="0" borderId="0" xfId="2" applyNumberFormat="1" applyFont="1" applyAlignment="1">
      <alignment horizontal="right" vertical="center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2" applyFont="1" applyAlignment="1">
      <alignment vertical="top"/>
      <protection locked="0"/>
    </xf>
    <xf numFmtId="3" fontId="13" fillId="0" borderId="0" xfId="0" applyNumberFormat="1" applyFont="1" applyAlignment="1" applyProtection="1">
      <alignment horizontal="center" vertical="top"/>
      <protection locked="0"/>
    </xf>
    <xf numFmtId="164" fontId="13" fillId="0" borderId="0" xfId="1" applyNumberFormat="1" applyFont="1" applyAlignment="1" applyProtection="1">
      <alignment horizontal="right" vertical="top"/>
      <protection locked="0"/>
    </xf>
    <xf numFmtId="0" fontId="13" fillId="0" borderId="0" xfId="0" applyFont="1" applyAlignment="1" applyProtection="1">
      <alignment horizontal="right" vertical="top"/>
      <protection locked="0"/>
    </xf>
    <xf numFmtId="3" fontId="13" fillId="0" borderId="0" xfId="0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164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2" applyFont="1" applyAlignment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2" borderId="0" xfId="2" quotePrefix="1" applyFont="1" applyFill="1" applyAlignment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  <protection locked="0"/>
    </xf>
    <xf numFmtId="0" fontId="2" fillId="0" borderId="0" xfId="2" applyFont="1" applyAlignment="1">
      <alignment vertical="center"/>
      <protection locked="0"/>
    </xf>
    <xf numFmtId="0" fontId="3" fillId="0" borderId="0" xfId="2" applyFont="1" applyAlignment="1">
      <alignment horizontal="left" vertical="center" wrapText="1"/>
      <protection locked="0"/>
    </xf>
    <xf numFmtId="0" fontId="5" fillId="0" borderId="0" xfId="2" applyFont="1" applyAlignment="1">
      <alignment horizontal="center" vertical="center" wrapText="1"/>
      <protection locked="0"/>
    </xf>
    <xf numFmtId="0" fontId="2" fillId="0" borderId="0" xfId="2" applyFont="1" applyAlignment="1">
      <alignment horizontal="left" vertical="center"/>
      <protection locked="0"/>
    </xf>
    <xf numFmtId="3" fontId="12" fillId="0" borderId="0" xfId="0" applyNumberFormat="1" applyFont="1" applyAlignment="1" applyProtection="1">
      <alignment horizontal="center" vertical="top"/>
      <protection locked="0"/>
    </xf>
    <xf numFmtId="0" fontId="3" fillId="0" borderId="4" xfId="2" applyFont="1" applyBorder="1" applyAlignment="1">
      <alignment horizontal="center" vertical="center" wrapText="1"/>
      <protection locked="0"/>
    </xf>
    <xf numFmtId="0" fontId="3" fillId="0" borderId="5" xfId="2" applyFont="1" applyBorder="1" applyAlignment="1">
      <alignment horizontal="center" vertical="center"/>
      <protection locked="0"/>
    </xf>
    <xf numFmtId="3" fontId="3" fillId="0" borderId="1" xfId="2" applyNumberFormat="1" applyFont="1" applyBorder="1" applyAlignment="1">
      <alignment horizontal="center" vertical="center"/>
      <protection locked="0"/>
    </xf>
    <xf numFmtId="0" fontId="3" fillId="0" borderId="1" xfId="2" applyFont="1" applyBorder="1" applyAlignment="1">
      <alignment horizontal="center" vertical="center"/>
      <protection locked="0"/>
    </xf>
    <xf numFmtId="3" fontId="12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3" fillId="0" borderId="2" xfId="2" applyFont="1" applyBorder="1" applyAlignment="1">
      <alignment horizontal="center" vertical="center"/>
      <protection locked="0"/>
    </xf>
    <xf numFmtId="0" fontId="3" fillId="0" borderId="3" xfId="2" applyFont="1" applyBorder="1" applyAlignment="1">
      <alignment horizontal="center" vertical="center"/>
      <protection locked="0"/>
    </xf>
  </cellXfs>
  <cellStyles count="4">
    <cellStyle name="Comma" xfId="1" builtinId="3"/>
    <cellStyle name="Comma 3" xfId="3" xr:uid="{FD24A602-DEC7-4099-8466-BD115D2E4477}"/>
    <cellStyle name="Normal" xfId="0" builtinId="0"/>
    <cellStyle name="Normal 2" xfId="2" xr:uid="{BD424443-CD1E-4F67-8E1C-1B5527A796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779780</xdr:colOff>
      <xdr:row>0</xdr:row>
      <xdr:rowOff>544830</xdr:rowOff>
    </xdr:from>
    <xdr:to>
      <xdr:col>2</xdr:col>
      <xdr:colOff>2438400</xdr:colOff>
      <xdr:row>0</xdr:row>
      <xdr:rowOff>544830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32F7B4D-9CDB-491D-9F7A-DED55513BF25}"/>
            </a:ext>
          </a:extLst>
        </xdr:cNvPr>
        <xdr:cNvCxnSpPr/>
      </xdr:nvCxnSpPr>
      <xdr:spPr>
        <a:xfrm>
          <a:off x="3856355" y="392430"/>
          <a:ext cx="12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779780</xdr:colOff>
      <xdr:row>0</xdr:row>
      <xdr:rowOff>544830</xdr:rowOff>
    </xdr:from>
    <xdr:to>
      <xdr:col>2</xdr:col>
      <xdr:colOff>2438400</xdr:colOff>
      <xdr:row>0</xdr:row>
      <xdr:rowOff>544830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B7E0227-1632-476B-B544-C1EDF170CA02}"/>
            </a:ext>
          </a:extLst>
        </xdr:cNvPr>
        <xdr:cNvCxnSpPr/>
      </xdr:nvCxnSpPr>
      <xdr:spPr>
        <a:xfrm>
          <a:off x="3856355" y="392430"/>
          <a:ext cx="12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18491</xdr:rowOff>
    </xdr:from>
    <xdr:to>
      <xdr:col>1</xdr:col>
      <xdr:colOff>1636059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037F27-8F1A-4B67-ABD4-053294EDC1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4" t="33200" r="5242" b="31068"/>
        <a:stretch/>
      </xdr:blipFill>
      <xdr:spPr>
        <a:xfrm>
          <a:off x="0" y="18491"/>
          <a:ext cx="1902759" cy="762559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61</xdr:row>
      <xdr:rowOff>47625</xdr:rowOff>
    </xdr:from>
    <xdr:to>
      <xdr:col>9</xdr:col>
      <xdr:colOff>723900</xdr:colOff>
      <xdr:row>70</xdr:row>
      <xdr:rowOff>22412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73FEA9-748C-415B-9947-31EA3628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9475" y="14277975"/>
          <a:ext cx="2628900" cy="17178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4h/AppData/Local/Temp/Zalo%20Temp/TempDownloads/B&#193;O%20GI&#193;%20D&#7920;%20&#193;N%20&#272;&#431;&#7900;NG%20L&#193;NG%20NG&#213;%20718-%20ANH%20TU&#7844;N%20PK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Khối lượng Option 1"/>
      <sheetName val="Khối lượng Option 2"/>
    </sheetNames>
    <sheetDataSet>
      <sheetData sheetId="0"/>
      <sheetData sheetId="1">
        <row r="13">
          <cell r="F13">
            <v>709470</v>
          </cell>
        </row>
        <row r="20">
          <cell r="F20">
            <v>1950000</v>
          </cell>
        </row>
        <row r="21">
          <cell r="F21">
            <v>975000</v>
          </cell>
        </row>
        <row r="40">
          <cell r="F40">
            <v>345000</v>
          </cell>
        </row>
        <row r="49">
          <cell r="F49">
            <v>142500</v>
          </cell>
        </row>
      </sheetData>
      <sheetData sheetId="2">
        <row r="12">
          <cell r="E12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D2C4F-028D-45D8-8FE9-9E5DE11192C2}">
  <dimension ref="A1:R67"/>
  <sheetViews>
    <sheetView tabSelected="1" view="pageBreakPreview" topLeftCell="A25" zoomScaleNormal="100" zoomScaleSheetLayoutView="100" workbookViewId="0">
      <selection activeCell="E45" sqref="E45:E48"/>
    </sheetView>
  </sheetViews>
  <sheetFormatPr defaultColWidth="8.85546875" defaultRowHeight="15.75"/>
  <cols>
    <col min="1" max="1" width="4" style="2" customWidth="1"/>
    <col min="2" max="2" width="46" style="2" customWidth="1"/>
    <col min="3" max="3" width="7.85546875" style="2" customWidth="1"/>
    <col min="4" max="4" width="17.7109375" style="2" customWidth="1"/>
    <col min="5" max="5" width="14.85546875" style="12" customWidth="1"/>
    <col min="6" max="6" width="15" style="76" customWidth="1"/>
    <col min="7" max="7" width="12.42578125" style="77" customWidth="1"/>
    <col min="8" max="8" width="15" style="12" hidden="1" customWidth="1"/>
    <col min="9" max="9" width="18" style="12" customWidth="1"/>
    <col min="10" max="10" width="15.85546875" style="60" customWidth="1"/>
    <col min="11" max="13" width="11.140625" style="2" customWidth="1"/>
    <col min="14" max="14" width="13.28515625" style="2" customWidth="1"/>
    <col min="15" max="15" width="11.140625" style="2" bestFit="1" customWidth="1"/>
    <col min="16" max="16" width="12" style="2" bestFit="1" customWidth="1"/>
    <col min="17" max="17" width="11.140625" style="2" bestFit="1" customWidth="1"/>
    <col min="18" max="18" width="12" style="2" bestFit="1" customWidth="1"/>
    <col min="19" max="257" width="8.85546875" style="2"/>
    <col min="258" max="258" width="5.7109375" style="2" customWidth="1"/>
    <col min="259" max="259" width="45.5703125" style="2" customWidth="1"/>
    <col min="260" max="260" width="8.42578125" style="2" customWidth="1"/>
    <col min="261" max="261" width="15" style="2" customWidth="1"/>
    <col min="262" max="262" width="13" style="2" customWidth="1"/>
    <col min="263" max="263" width="20" style="2" customWidth="1"/>
    <col min="264" max="264" width="21" style="2" customWidth="1"/>
    <col min="265" max="265" width="19.28515625" style="2" customWidth="1"/>
    <col min="266" max="513" width="8.85546875" style="2"/>
    <col min="514" max="514" width="5.7109375" style="2" customWidth="1"/>
    <col min="515" max="515" width="45.5703125" style="2" customWidth="1"/>
    <col min="516" max="516" width="8.42578125" style="2" customWidth="1"/>
    <col min="517" max="517" width="15" style="2" customWidth="1"/>
    <col min="518" max="518" width="13" style="2" customWidth="1"/>
    <col min="519" max="519" width="20" style="2" customWidth="1"/>
    <col min="520" max="520" width="21" style="2" customWidth="1"/>
    <col min="521" max="521" width="19.28515625" style="2" customWidth="1"/>
    <col min="522" max="769" width="8.85546875" style="2"/>
    <col min="770" max="770" width="5.7109375" style="2" customWidth="1"/>
    <col min="771" max="771" width="45.5703125" style="2" customWidth="1"/>
    <col min="772" max="772" width="8.42578125" style="2" customWidth="1"/>
    <col min="773" max="773" width="15" style="2" customWidth="1"/>
    <col min="774" max="774" width="13" style="2" customWidth="1"/>
    <col min="775" max="775" width="20" style="2" customWidth="1"/>
    <col min="776" max="776" width="21" style="2" customWidth="1"/>
    <col min="777" max="777" width="19.28515625" style="2" customWidth="1"/>
    <col min="778" max="1025" width="8.85546875" style="2"/>
    <col min="1026" max="1026" width="5.7109375" style="2" customWidth="1"/>
    <col min="1027" max="1027" width="45.5703125" style="2" customWidth="1"/>
    <col min="1028" max="1028" width="8.42578125" style="2" customWidth="1"/>
    <col min="1029" max="1029" width="15" style="2" customWidth="1"/>
    <col min="1030" max="1030" width="13" style="2" customWidth="1"/>
    <col min="1031" max="1031" width="20" style="2" customWidth="1"/>
    <col min="1032" max="1032" width="21" style="2" customWidth="1"/>
    <col min="1033" max="1033" width="19.28515625" style="2" customWidth="1"/>
    <col min="1034" max="1281" width="8.85546875" style="2"/>
    <col min="1282" max="1282" width="5.7109375" style="2" customWidth="1"/>
    <col min="1283" max="1283" width="45.5703125" style="2" customWidth="1"/>
    <col min="1284" max="1284" width="8.42578125" style="2" customWidth="1"/>
    <col min="1285" max="1285" width="15" style="2" customWidth="1"/>
    <col min="1286" max="1286" width="13" style="2" customWidth="1"/>
    <col min="1287" max="1287" width="20" style="2" customWidth="1"/>
    <col min="1288" max="1288" width="21" style="2" customWidth="1"/>
    <col min="1289" max="1289" width="19.28515625" style="2" customWidth="1"/>
    <col min="1290" max="1537" width="8.85546875" style="2"/>
    <col min="1538" max="1538" width="5.7109375" style="2" customWidth="1"/>
    <col min="1539" max="1539" width="45.5703125" style="2" customWidth="1"/>
    <col min="1540" max="1540" width="8.42578125" style="2" customWidth="1"/>
    <col min="1541" max="1541" width="15" style="2" customWidth="1"/>
    <col min="1542" max="1542" width="13" style="2" customWidth="1"/>
    <col min="1543" max="1543" width="20" style="2" customWidth="1"/>
    <col min="1544" max="1544" width="21" style="2" customWidth="1"/>
    <col min="1545" max="1545" width="19.28515625" style="2" customWidth="1"/>
    <col min="1546" max="1793" width="8.85546875" style="2"/>
    <col min="1794" max="1794" width="5.7109375" style="2" customWidth="1"/>
    <col min="1795" max="1795" width="45.5703125" style="2" customWidth="1"/>
    <col min="1796" max="1796" width="8.42578125" style="2" customWidth="1"/>
    <col min="1797" max="1797" width="15" style="2" customWidth="1"/>
    <col min="1798" max="1798" width="13" style="2" customWidth="1"/>
    <col min="1799" max="1799" width="20" style="2" customWidth="1"/>
    <col min="1800" max="1800" width="21" style="2" customWidth="1"/>
    <col min="1801" max="1801" width="19.28515625" style="2" customWidth="1"/>
    <col min="1802" max="2049" width="8.85546875" style="2"/>
    <col min="2050" max="2050" width="5.7109375" style="2" customWidth="1"/>
    <col min="2051" max="2051" width="45.5703125" style="2" customWidth="1"/>
    <col min="2052" max="2052" width="8.42578125" style="2" customWidth="1"/>
    <col min="2053" max="2053" width="15" style="2" customWidth="1"/>
    <col min="2054" max="2054" width="13" style="2" customWidth="1"/>
    <col min="2055" max="2055" width="20" style="2" customWidth="1"/>
    <col min="2056" max="2056" width="21" style="2" customWidth="1"/>
    <col min="2057" max="2057" width="19.28515625" style="2" customWidth="1"/>
    <col min="2058" max="2305" width="8.85546875" style="2"/>
    <col min="2306" max="2306" width="5.7109375" style="2" customWidth="1"/>
    <col min="2307" max="2307" width="45.5703125" style="2" customWidth="1"/>
    <col min="2308" max="2308" width="8.42578125" style="2" customWidth="1"/>
    <col min="2309" max="2309" width="15" style="2" customWidth="1"/>
    <col min="2310" max="2310" width="13" style="2" customWidth="1"/>
    <col min="2311" max="2311" width="20" style="2" customWidth="1"/>
    <col min="2312" max="2312" width="21" style="2" customWidth="1"/>
    <col min="2313" max="2313" width="19.28515625" style="2" customWidth="1"/>
    <col min="2314" max="2561" width="8.85546875" style="2"/>
    <col min="2562" max="2562" width="5.7109375" style="2" customWidth="1"/>
    <col min="2563" max="2563" width="45.5703125" style="2" customWidth="1"/>
    <col min="2564" max="2564" width="8.42578125" style="2" customWidth="1"/>
    <col min="2565" max="2565" width="15" style="2" customWidth="1"/>
    <col min="2566" max="2566" width="13" style="2" customWidth="1"/>
    <col min="2567" max="2567" width="20" style="2" customWidth="1"/>
    <col min="2568" max="2568" width="21" style="2" customWidth="1"/>
    <col min="2569" max="2569" width="19.28515625" style="2" customWidth="1"/>
    <col min="2570" max="2817" width="8.85546875" style="2"/>
    <col min="2818" max="2818" width="5.7109375" style="2" customWidth="1"/>
    <col min="2819" max="2819" width="45.5703125" style="2" customWidth="1"/>
    <col min="2820" max="2820" width="8.42578125" style="2" customWidth="1"/>
    <col min="2821" max="2821" width="15" style="2" customWidth="1"/>
    <col min="2822" max="2822" width="13" style="2" customWidth="1"/>
    <col min="2823" max="2823" width="20" style="2" customWidth="1"/>
    <col min="2824" max="2824" width="21" style="2" customWidth="1"/>
    <col min="2825" max="2825" width="19.28515625" style="2" customWidth="1"/>
    <col min="2826" max="3073" width="8.85546875" style="2"/>
    <col min="3074" max="3074" width="5.7109375" style="2" customWidth="1"/>
    <col min="3075" max="3075" width="45.5703125" style="2" customWidth="1"/>
    <col min="3076" max="3076" width="8.42578125" style="2" customWidth="1"/>
    <col min="3077" max="3077" width="15" style="2" customWidth="1"/>
    <col min="3078" max="3078" width="13" style="2" customWidth="1"/>
    <col min="3079" max="3079" width="20" style="2" customWidth="1"/>
    <col min="3080" max="3080" width="21" style="2" customWidth="1"/>
    <col min="3081" max="3081" width="19.28515625" style="2" customWidth="1"/>
    <col min="3082" max="3329" width="8.85546875" style="2"/>
    <col min="3330" max="3330" width="5.7109375" style="2" customWidth="1"/>
    <col min="3331" max="3331" width="45.5703125" style="2" customWidth="1"/>
    <col min="3332" max="3332" width="8.42578125" style="2" customWidth="1"/>
    <col min="3333" max="3333" width="15" style="2" customWidth="1"/>
    <col min="3334" max="3334" width="13" style="2" customWidth="1"/>
    <col min="3335" max="3335" width="20" style="2" customWidth="1"/>
    <col min="3336" max="3336" width="21" style="2" customWidth="1"/>
    <col min="3337" max="3337" width="19.28515625" style="2" customWidth="1"/>
    <col min="3338" max="3585" width="8.85546875" style="2"/>
    <col min="3586" max="3586" width="5.7109375" style="2" customWidth="1"/>
    <col min="3587" max="3587" width="45.5703125" style="2" customWidth="1"/>
    <col min="3588" max="3588" width="8.42578125" style="2" customWidth="1"/>
    <col min="3589" max="3589" width="15" style="2" customWidth="1"/>
    <col min="3590" max="3590" width="13" style="2" customWidth="1"/>
    <col min="3591" max="3591" width="20" style="2" customWidth="1"/>
    <col min="3592" max="3592" width="21" style="2" customWidth="1"/>
    <col min="3593" max="3593" width="19.28515625" style="2" customWidth="1"/>
    <col min="3594" max="3841" width="8.85546875" style="2"/>
    <col min="3842" max="3842" width="5.7109375" style="2" customWidth="1"/>
    <col min="3843" max="3843" width="45.5703125" style="2" customWidth="1"/>
    <col min="3844" max="3844" width="8.42578125" style="2" customWidth="1"/>
    <col min="3845" max="3845" width="15" style="2" customWidth="1"/>
    <col min="3846" max="3846" width="13" style="2" customWidth="1"/>
    <col min="3847" max="3847" width="20" style="2" customWidth="1"/>
    <col min="3848" max="3848" width="21" style="2" customWidth="1"/>
    <col min="3849" max="3849" width="19.28515625" style="2" customWidth="1"/>
    <col min="3850" max="4097" width="8.85546875" style="2"/>
    <col min="4098" max="4098" width="5.7109375" style="2" customWidth="1"/>
    <col min="4099" max="4099" width="45.5703125" style="2" customWidth="1"/>
    <col min="4100" max="4100" width="8.42578125" style="2" customWidth="1"/>
    <col min="4101" max="4101" width="15" style="2" customWidth="1"/>
    <col min="4102" max="4102" width="13" style="2" customWidth="1"/>
    <col min="4103" max="4103" width="20" style="2" customWidth="1"/>
    <col min="4104" max="4104" width="21" style="2" customWidth="1"/>
    <col min="4105" max="4105" width="19.28515625" style="2" customWidth="1"/>
    <col min="4106" max="4353" width="8.85546875" style="2"/>
    <col min="4354" max="4354" width="5.7109375" style="2" customWidth="1"/>
    <col min="4355" max="4355" width="45.5703125" style="2" customWidth="1"/>
    <col min="4356" max="4356" width="8.42578125" style="2" customWidth="1"/>
    <col min="4357" max="4357" width="15" style="2" customWidth="1"/>
    <col min="4358" max="4358" width="13" style="2" customWidth="1"/>
    <col min="4359" max="4359" width="20" style="2" customWidth="1"/>
    <col min="4360" max="4360" width="21" style="2" customWidth="1"/>
    <col min="4361" max="4361" width="19.28515625" style="2" customWidth="1"/>
    <col min="4362" max="4609" width="8.85546875" style="2"/>
    <col min="4610" max="4610" width="5.7109375" style="2" customWidth="1"/>
    <col min="4611" max="4611" width="45.5703125" style="2" customWidth="1"/>
    <col min="4612" max="4612" width="8.42578125" style="2" customWidth="1"/>
    <col min="4613" max="4613" width="15" style="2" customWidth="1"/>
    <col min="4614" max="4614" width="13" style="2" customWidth="1"/>
    <col min="4615" max="4615" width="20" style="2" customWidth="1"/>
    <col min="4616" max="4616" width="21" style="2" customWidth="1"/>
    <col min="4617" max="4617" width="19.28515625" style="2" customWidth="1"/>
    <col min="4618" max="4865" width="8.85546875" style="2"/>
    <col min="4866" max="4866" width="5.7109375" style="2" customWidth="1"/>
    <col min="4867" max="4867" width="45.5703125" style="2" customWidth="1"/>
    <col min="4868" max="4868" width="8.42578125" style="2" customWidth="1"/>
    <col min="4869" max="4869" width="15" style="2" customWidth="1"/>
    <col min="4870" max="4870" width="13" style="2" customWidth="1"/>
    <col min="4871" max="4871" width="20" style="2" customWidth="1"/>
    <col min="4872" max="4872" width="21" style="2" customWidth="1"/>
    <col min="4873" max="4873" width="19.28515625" style="2" customWidth="1"/>
    <col min="4874" max="5121" width="8.85546875" style="2"/>
    <col min="5122" max="5122" width="5.7109375" style="2" customWidth="1"/>
    <col min="5123" max="5123" width="45.5703125" style="2" customWidth="1"/>
    <col min="5124" max="5124" width="8.42578125" style="2" customWidth="1"/>
    <col min="5125" max="5125" width="15" style="2" customWidth="1"/>
    <col min="5126" max="5126" width="13" style="2" customWidth="1"/>
    <col min="5127" max="5127" width="20" style="2" customWidth="1"/>
    <col min="5128" max="5128" width="21" style="2" customWidth="1"/>
    <col min="5129" max="5129" width="19.28515625" style="2" customWidth="1"/>
    <col min="5130" max="5377" width="8.85546875" style="2"/>
    <col min="5378" max="5378" width="5.7109375" style="2" customWidth="1"/>
    <col min="5379" max="5379" width="45.5703125" style="2" customWidth="1"/>
    <col min="5380" max="5380" width="8.42578125" style="2" customWidth="1"/>
    <col min="5381" max="5381" width="15" style="2" customWidth="1"/>
    <col min="5382" max="5382" width="13" style="2" customWidth="1"/>
    <col min="5383" max="5383" width="20" style="2" customWidth="1"/>
    <col min="5384" max="5384" width="21" style="2" customWidth="1"/>
    <col min="5385" max="5385" width="19.28515625" style="2" customWidth="1"/>
    <col min="5386" max="5633" width="8.85546875" style="2"/>
    <col min="5634" max="5634" width="5.7109375" style="2" customWidth="1"/>
    <col min="5635" max="5635" width="45.5703125" style="2" customWidth="1"/>
    <col min="5636" max="5636" width="8.42578125" style="2" customWidth="1"/>
    <col min="5637" max="5637" width="15" style="2" customWidth="1"/>
    <col min="5638" max="5638" width="13" style="2" customWidth="1"/>
    <col min="5639" max="5639" width="20" style="2" customWidth="1"/>
    <col min="5640" max="5640" width="21" style="2" customWidth="1"/>
    <col min="5641" max="5641" width="19.28515625" style="2" customWidth="1"/>
    <col min="5642" max="5889" width="8.85546875" style="2"/>
    <col min="5890" max="5890" width="5.7109375" style="2" customWidth="1"/>
    <col min="5891" max="5891" width="45.5703125" style="2" customWidth="1"/>
    <col min="5892" max="5892" width="8.42578125" style="2" customWidth="1"/>
    <col min="5893" max="5893" width="15" style="2" customWidth="1"/>
    <col min="5894" max="5894" width="13" style="2" customWidth="1"/>
    <col min="5895" max="5895" width="20" style="2" customWidth="1"/>
    <col min="5896" max="5896" width="21" style="2" customWidth="1"/>
    <col min="5897" max="5897" width="19.28515625" style="2" customWidth="1"/>
    <col min="5898" max="6145" width="8.85546875" style="2"/>
    <col min="6146" max="6146" width="5.7109375" style="2" customWidth="1"/>
    <col min="6147" max="6147" width="45.5703125" style="2" customWidth="1"/>
    <col min="6148" max="6148" width="8.42578125" style="2" customWidth="1"/>
    <col min="6149" max="6149" width="15" style="2" customWidth="1"/>
    <col min="6150" max="6150" width="13" style="2" customWidth="1"/>
    <col min="6151" max="6151" width="20" style="2" customWidth="1"/>
    <col min="6152" max="6152" width="21" style="2" customWidth="1"/>
    <col min="6153" max="6153" width="19.28515625" style="2" customWidth="1"/>
    <col min="6154" max="6401" width="8.85546875" style="2"/>
    <col min="6402" max="6402" width="5.7109375" style="2" customWidth="1"/>
    <col min="6403" max="6403" width="45.5703125" style="2" customWidth="1"/>
    <col min="6404" max="6404" width="8.42578125" style="2" customWidth="1"/>
    <col min="6405" max="6405" width="15" style="2" customWidth="1"/>
    <col min="6406" max="6406" width="13" style="2" customWidth="1"/>
    <col min="6407" max="6407" width="20" style="2" customWidth="1"/>
    <col min="6408" max="6408" width="21" style="2" customWidth="1"/>
    <col min="6409" max="6409" width="19.28515625" style="2" customWidth="1"/>
    <col min="6410" max="6657" width="8.85546875" style="2"/>
    <col min="6658" max="6658" width="5.7109375" style="2" customWidth="1"/>
    <col min="6659" max="6659" width="45.5703125" style="2" customWidth="1"/>
    <col min="6660" max="6660" width="8.42578125" style="2" customWidth="1"/>
    <col min="6661" max="6661" width="15" style="2" customWidth="1"/>
    <col min="6662" max="6662" width="13" style="2" customWidth="1"/>
    <col min="6663" max="6663" width="20" style="2" customWidth="1"/>
    <col min="6664" max="6664" width="21" style="2" customWidth="1"/>
    <col min="6665" max="6665" width="19.28515625" style="2" customWidth="1"/>
    <col min="6666" max="6913" width="8.85546875" style="2"/>
    <col min="6914" max="6914" width="5.7109375" style="2" customWidth="1"/>
    <col min="6915" max="6915" width="45.5703125" style="2" customWidth="1"/>
    <col min="6916" max="6916" width="8.42578125" style="2" customWidth="1"/>
    <col min="6917" max="6917" width="15" style="2" customWidth="1"/>
    <col min="6918" max="6918" width="13" style="2" customWidth="1"/>
    <col min="6919" max="6919" width="20" style="2" customWidth="1"/>
    <col min="6920" max="6920" width="21" style="2" customWidth="1"/>
    <col min="6921" max="6921" width="19.28515625" style="2" customWidth="1"/>
    <col min="6922" max="7169" width="8.85546875" style="2"/>
    <col min="7170" max="7170" width="5.7109375" style="2" customWidth="1"/>
    <col min="7171" max="7171" width="45.5703125" style="2" customWidth="1"/>
    <col min="7172" max="7172" width="8.42578125" style="2" customWidth="1"/>
    <col min="7173" max="7173" width="15" style="2" customWidth="1"/>
    <col min="7174" max="7174" width="13" style="2" customWidth="1"/>
    <col min="7175" max="7175" width="20" style="2" customWidth="1"/>
    <col min="7176" max="7176" width="21" style="2" customWidth="1"/>
    <col min="7177" max="7177" width="19.28515625" style="2" customWidth="1"/>
    <col min="7178" max="7425" width="8.85546875" style="2"/>
    <col min="7426" max="7426" width="5.7109375" style="2" customWidth="1"/>
    <col min="7427" max="7427" width="45.5703125" style="2" customWidth="1"/>
    <col min="7428" max="7428" width="8.42578125" style="2" customWidth="1"/>
    <col min="7429" max="7429" width="15" style="2" customWidth="1"/>
    <col min="7430" max="7430" width="13" style="2" customWidth="1"/>
    <col min="7431" max="7431" width="20" style="2" customWidth="1"/>
    <col min="7432" max="7432" width="21" style="2" customWidth="1"/>
    <col min="7433" max="7433" width="19.28515625" style="2" customWidth="1"/>
    <col min="7434" max="7681" width="8.85546875" style="2"/>
    <col min="7682" max="7682" width="5.7109375" style="2" customWidth="1"/>
    <col min="7683" max="7683" width="45.5703125" style="2" customWidth="1"/>
    <col min="7684" max="7684" width="8.42578125" style="2" customWidth="1"/>
    <col min="7685" max="7685" width="15" style="2" customWidth="1"/>
    <col min="7686" max="7686" width="13" style="2" customWidth="1"/>
    <col min="7687" max="7687" width="20" style="2" customWidth="1"/>
    <col min="7688" max="7688" width="21" style="2" customWidth="1"/>
    <col min="7689" max="7689" width="19.28515625" style="2" customWidth="1"/>
    <col min="7690" max="7937" width="8.85546875" style="2"/>
    <col min="7938" max="7938" width="5.7109375" style="2" customWidth="1"/>
    <col min="7939" max="7939" width="45.5703125" style="2" customWidth="1"/>
    <col min="7940" max="7940" width="8.42578125" style="2" customWidth="1"/>
    <col min="7941" max="7941" width="15" style="2" customWidth="1"/>
    <col min="7942" max="7942" width="13" style="2" customWidth="1"/>
    <col min="7943" max="7943" width="20" style="2" customWidth="1"/>
    <col min="7944" max="7944" width="21" style="2" customWidth="1"/>
    <col min="7945" max="7945" width="19.28515625" style="2" customWidth="1"/>
    <col min="7946" max="8193" width="8.85546875" style="2"/>
    <col min="8194" max="8194" width="5.7109375" style="2" customWidth="1"/>
    <col min="8195" max="8195" width="45.5703125" style="2" customWidth="1"/>
    <col min="8196" max="8196" width="8.42578125" style="2" customWidth="1"/>
    <col min="8197" max="8197" width="15" style="2" customWidth="1"/>
    <col min="8198" max="8198" width="13" style="2" customWidth="1"/>
    <col min="8199" max="8199" width="20" style="2" customWidth="1"/>
    <col min="8200" max="8200" width="21" style="2" customWidth="1"/>
    <col min="8201" max="8201" width="19.28515625" style="2" customWidth="1"/>
    <col min="8202" max="8449" width="8.85546875" style="2"/>
    <col min="8450" max="8450" width="5.7109375" style="2" customWidth="1"/>
    <col min="8451" max="8451" width="45.5703125" style="2" customWidth="1"/>
    <col min="8452" max="8452" width="8.42578125" style="2" customWidth="1"/>
    <col min="8453" max="8453" width="15" style="2" customWidth="1"/>
    <col min="8454" max="8454" width="13" style="2" customWidth="1"/>
    <col min="8455" max="8455" width="20" style="2" customWidth="1"/>
    <col min="8456" max="8456" width="21" style="2" customWidth="1"/>
    <col min="8457" max="8457" width="19.28515625" style="2" customWidth="1"/>
    <col min="8458" max="8705" width="8.85546875" style="2"/>
    <col min="8706" max="8706" width="5.7109375" style="2" customWidth="1"/>
    <col min="8707" max="8707" width="45.5703125" style="2" customWidth="1"/>
    <col min="8708" max="8708" width="8.42578125" style="2" customWidth="1"/>
    <col min="8709" max="8709" width="15" style="2" customWidth="1"/>
    <col min="8710" max="8710" width="13" style="2" customWidth="1"/>
    <col min="8711" max="8711" width="20" style="2" customWidth="1"/>
    <col min="8712" max="8712" width="21" style="2" customWidth="1"/>
    <col min="8713" max="8713" width="19.28515625" style="2" customWidth="1"/>
    <col min="8714" max="8961" width="8.85546875" style="2"/>
    <col min="8962" max="8962" width="5.7109375" style="2" customWidth="1"/>
    <col min="8963" max="8963" width="45.5703125" style="2" customWidth="1"/>
    <col min="8964" max="8964" width="8.42578125" style="2" customWidth="1"/>
    <col min="8965" max="8965" width="15" style="2" customWidth="1"/>
    <col min="8966" max="8966" width="13" style="2" customWidth="1"/>
    <col min="8967" max="8967" width="20" style="2" customWidth="1"/>
    <col min="8968" max="8968" width="21" style="2" customWidth="1"/>
    <col min="8969" max="8969" width="19.28515625" style="2" customWidth="1"/>
    <col min="8970" max="9217" width="8.85546875" style="2"/>
    <col min="9218" max="9218" width="5.7109375" style="2" customWidth="1"/>
    <col min="9219" max="9219" width="45.5703125" style="2" customWidth="1"/>
    <col min="9220" max="9220" width="8.42578125" style="2" customWidth="1"/>
    <col min="9221" max="9221" width="15" style="2" customWidth="1"/>
    <col min="9222" max="9222" width="13" style="2" customWidth="1"/>
    <col min="9223" max="9223" width="20" style="2" customWidth="1"/>
    <col min="9224" max="9224" width="21" style="2" customWidth="1"/>
    <col min="9225" max="9225" width="19.28515625" style="2" customWidth="1"/>
    <col min="9226" max="9473" width="8.85546875" style="2"/>
    <col min="9474" max="9474" width="5.7109375" style="2" customWidth="1"/>
    <col min="9475" max="9475" width="45.5703125" style="2" customWidth="1"/>
    <col min="9476" max="9476" width="8.42578125" style="2" customWidth="1"/>
    <col min="9477" max="9477" width="15" style="2" customWidth="1"/>
    <col min="9478" max="9478" width="13" style="2" customWidth="1"/>
    <col min="9479" max="9479" width="20" style="2" customWidth="1"/>
    <col min="9480" max="9480" width="21" style="2" customWidth="1"/>
    <col min="9481" max="9481" width="19.28515625" style="2" customWidth="1"/>
    <col min="9482" max="9729" width="8.85546875" style="2"/>
    <col min="9730" max="9730" width="5.7109375" style="2" customWidth="1"/>
    <col min="9731" max="9731" width="45.5703125" style="2" customWidth="1"/>
    <col min="9732" max="9732" width="8.42578125" style="2" customWidth="1"/>
    <col min="9733" max="9733" width="15" style="2" customWidth="1"/>
    <col min="9734" max="9734" width="13" style="2" customWidth="1"/>
    <col min="9735" max="9735" width="20" style="2" customWidth="1"/>
    <col min="9736" max="9736" width="21" style="2" customWidth="1"/>
    <col min="9737" max="9737" width="19.28515625" style="2" customWidth="1"/>
    <col min="9738" max="9985" width="8.85546875" style="2"/>
    <col min="9986" max="9986" width="5.7109375" style="2" customWidth="1"/>
    <col min="9987" max="9987" width="45.5703125" style="2" customWidth="1"/>
    <col min="9988" max="9988" width="8.42578125" style="2" customWidth="1"/>
    <col min="9989" max="9989" width="15" style="2" customWidth="1"/>
    <col min="9990" max="9990" width="13" style="2" customWidth="1"/>
    <col min="9991" max="9991" width="20" style="2" customWidth="1"/>
    <col min="9992" max="9992" width="21" style="2" customWidth="1"/>
    <col min="9993" max="9993" width="19.28515625" style="2" customWidth="1"/>
    <col min="9994" max="10241" width="8.85546875" style="2"/>
    <col min="10242" max="10242" width="5.7109375" style="2" customWidth="1"/>
    <col min="10243" max="10243" width="45.5703125" style="2" customWidth="1"/>
    <col min="10244" max="10244" width="8.42578125" style="2" customWidth="1"/>
    <col min="10245" max="10245" width="15" style="2" customWidth="1"/>
    <col min="10246" max="10246" width="13" style="2" customWidth="1"/>
    <col min="10247" max="10247" width="20" style="2" customWidth="1"/>
    <col min="10248" max="10248" width="21" style="2" customWidth="1"/>
    <col min="10249" max="10249" width="19.28515625" style="2" customWidth="1"/>
    <col min="10250" max="10497" width="8.85546875" style="2"/>
    <col min="10498" max="10498" width="5.7109375" style="2" customWidth="1"/>
    <col min="10499" max="10499" width="45.5703125" style="2" customWidth="1"/>
    <col min="10500" max="10500" width="8.42578125" style="2" customWidth="1"/>
    <col min="10501" max="10501" width="15" style="2" customWidth="1"/>
    <col min="10502" max="10502" width="13" style="2" customWidth="1"/>
    <col min="10503" max="10503" width="20" style="2" customWidth="1"/>
    <col min="10504" max="10504" width="21" style="2" customWidth="1"/>
    <col min="10505" max="10505" width="19.28515625" style="2" customWidth="1"/>
    <col min="10506" max="10753" width="8.85546875" style="2"/>
    <col min="10754" max="10754" width="5.7109375" style="2" customWidth="1"/>
    <col min="10755" max="10755" width="45.5703125" style="2" customWidth="1"/>
    <col min="10756" max="10756" width="8.42578125" style="2" customWidth="1"/>
    <col min="10757" max="10757" width="15" style="2" customWidth="1"/>
    <col min="10758" max="10758" width="13" style="2" customWidth="1"/>
    <col min="10759" max="10759" width="20" style="2" customWidth="1"/>
    <col min="10760" max="10760" width="21" style="2" customWidth="1"/>
    <col min="10761" max="10761" width="19.28515625" style="2" customWidth="1"/>
    <col min="10762" max="11009" width="8.85546875" style="2"/>
    <col min="11010" max="11010" width="5.7109375" style="2" customWidth="1"/>
    <col min="11011" max="11011" width="45.5703125" style="2" customWidth="1"/>
    <col min="11012" max="11012" width="8.42578125" style="2" customWidth="1"/>
    <col min="11013" max="11013" width="15" style="2" customWidth="1"/>
    <col min="11014" max="11014" width="13" style="2" customWidth="1"/>
    <col min="11015" max="11015" width="20" style="2" customWidth="1"/>
    <col min="11016" max="11016" width="21" style="2" customWidth="1"/>
    <col min="11017" max="11017" width="19.28515625" style="2" customWidth="1"/>
    <col min="11018" max="11265" width="8.85546875" style="2"/>
    <col min="11266" max="11266" width="5.7109375" style="2" customWidth="1"/>
    <col min="11267" max="11267" width="45.5703125" style="2" customWidth="1"/>
    <col min="11268" max="11268" width="8.42578125" style="2" customWidth="1"/>
    <col min="11269" max="11269" width="15" style="2" customWidth="1"/>
    <col min="11270" max="11270" width="13" style="2" customWidth="1"/>
    <col min="11271" max="11271" width="20" style="2" customWidth="1"/>
    <col min="11272" max="11272" width="21" style="2" customWidth="1"/>
    <col min="11273" max="11273" width="19.28515625" style="2" customWidth="1"/>
    <col min="11274" max="11521" width="8.85546875" style="2"/>
    <col min="11522" max="11522" width="5.7109375" style="2" customWidth="1"/>
    <col min="11523" max="11523" width="45.5703125" style="2" customWidth="1"/>
    <col min="11524" max="11524" width="8.42578125" style="2" customWidth="1"/>
    <col min="11525" max="11525" width="15" style="2" customWidth="1"/>
    <col min="11526" max="11526" width="13" style="2" customWidth="1"/>
    <col min="11527" max="11527" width="20" style="2" customWidth="1"/>
    <col min="11528" max="11528" width="21" style="2" customWidth="1"/>
    <col min="11529" max="11529" width="19.28515625" style="2" customWidth="1"/>
    <col min="11530" max="11777" width="8.85546875" style="2"/>
    <col min="11778" max="11778" width="5.7109375" style="2" customWidth="1"/>
    <col min="11779" max="11779" width="45.5703125" style="2" customWidth="1"/>
    <col min="11780" max="11780" width="8.42578125" style="2" customWidth="1"/>
    <col min="11781" max="11781" width="15" style="2" customWidth="1"/>
    <col min="11782" max="11782" width="13" style="2" customWidth="1"/>
    <col min="11783" max="11783" width="20" style="2" customWidth="1"/>
    <col min="11784" max="11784" width="21" style="2" customWidth="1"/>
    <col min="11785" max="11785" width="19.28515625" style="2" customWidth="1"/>
    <col min="11786" max="12033" width="8.85546875" style="2"/>
    <col min="12034" max="12034" width="5.7109375" style="2" customWidth="1"/>
    <col min="12035" max="12035" width="45.5703125" style="2" customWidth="1"/>
    <col min="12036" max="12036" width="8.42578125" style="2" customWidth="1"/>
    <col min="12037" max="12037" width="15" style="2" customWidth="1"/>
    <col min="12038" max="12038" width="13" style="2" customWidth="1"/>
    <col min="12039" max="12039" width="20" style="2" customWidth="1"/>
    <col min="12040" max="12040" width="21" style="2" customWidth="1"/>
    <col min="12041" max="12041" width="19.28515625" style="2" customWidth="1"/>
    <col min="12042" max="12289" width="8.85546875" style="2"/>
    <col min="12290" max="12290" width="5.7109375" style="2" customWidth="1"/>
    <col min="12291" max="12291" width="45.5703125" style="2" customWidth="1"/>
    <col min="12292" max="12292" width="8.42578125" style="2" customWidth="1"/>
    <col min="12293" max="12293" width="15" style="2" customWidth="1"/>
    <col min="12294" max="12294" width="13" style="2" customWidth="1"/>
    <col min="12295" max="12295" width="20" style="2" customWidth="1"/>
    <col min="12296" max="12296" width="21" style="2" customWidth="1"/>
    <col min="12297" max="12297" width="19.28515625" style="2" customWidth="1"/>
    <col min="12298" max="12545" width="8.85546875" style="2"/>
    <col min="12546" max="12546" width="5.7109375" style="2" customWidth="1"/>
    <col min="12547" max="12547" width="45.5703125" style="2" customWidth="1"/>
    <col min="12548" max="12548" width="8.42578125" style="2" customWidth="1"/>
    <col min="12549" max="12549" width="15" style="2" customWidth="1"/>
    <col min="12550" max="12550" width="13" style="2" customWidth="1"/>
    <col min="12551" max="12551" width="20" style="2" customWidth="1"/>
    <col min="12552" max="12552" width="21" style="2" customWidth="1"/>
    <col min="12553" max="12553" width="19.28515625" style="2" customWidth="1"/>
    <col min="12554" max="12801" width="8.85546875" style="2"/>
    <col min="12802" max="12802" width="5.7109375" style="2" customWidth="1"/>
    <col min="12803" max="12803" width="45.5703125" style="2" customWidth="1"/>
    <col min="12804" max="12804" width="8.42578125" style="2" customWidth="1"/>
    <col min="12805" max="12805" width="15" style="2" customWidth="1"/>
    <col min="12806" max="12806" width="13" style="2" customWidth="1"/>
    <col min="12807" max="12807" width="20" style="2" customWidth="1"/>
    <col min="12808" max="12808" width="21" style="2" customWidth="1"/>
    <col min="12809" max="12809" width="19.28515625" style="2" customWidth="1"/>
    <col min="12810" max="13057" width="8.85546875" style="2"/>
    <col min="13058" max="13058" width="5.7109375" style="2" customWidth="1"/>
    <col min="13059" max="13059" width="45.5703125" style="2" customWidth="1"/>
    <col min="13060" max="13060" width="8.42578125" style="2" customWidth="1"/>
    <col min="13061" max="13061" width="15" style="2" customWidth="1"/>
    <col min="13062" max="13062" width="13" style="2" customWidth="1"/>
    <col min="13063" max="13063" width="20" style="2" customWidth="1"/>
    <col min="13064" max="13064" width="21" style="2" customWidth="1"/>
    <col min="13065" max="13065" width="19.28515625" style="2" customWidth="1"/>
    <col min="13066" max="13313" width="8.85546875" style="2"/>
    <col min="13314" max="13314" width="5.7109375" style="2" customWidth="1"/>
    <col min="13315" max="13315" width="45.5703125" style="2" customWidth="1"/>
    <col min="13316" max="13316" width="8.42578125" style="2" customWidth="1"/>
    <col min="13317" max="13317" width="15" style="2" customWidth="1"/>
    <col min="13318" max="13318" width="13" style="2" customWidth="1"/>
    <col min="13319" max="13319" width="20" style="2" customWidth="1"/>
    <col min="13320" max="13320" width="21" style="2" customWidth="1"/>
    <col min="13321" max="13321" width="19.28515625" style="2" customWidth="1"/>
    <col min="13322" max="13569" width="8.85546875" style="2"/>
    <col min="13570" max="13570" width="5.7109375" style="2" customWidth="1"/>
    <col min="13571" max="13571" width="45.5703125" style="2" customWidth="1"/>
    <col min="13572" max="13572" width="8.42578125" style="2" customWidth="1"/>
    <col min="13573" max="13573" width="15" style="2" customWidth="1"/>
    <col min="13574" max="13574" width="13" style="2" customWidth="1"/>
    <col min="13575" max="13575" width="20" style="2" customWidth="1"/>
    <col min="13576" max="13576" width="21" style="2" customWidth="1"/>
    <col min="13577" max="13577" width="19.28515625" style="2" customWidth="1"/>
    <col min="13578" max="13825" width="8.85546875" style="2"/>
    <col min="13826" max="13826" width="5.7109375" style="2" customWidth="1"/>
    <col min="13827" max="13827" width="45.5703125" style="2" customWidth="1"/>
    <col min="13828" max="13828" width="8.42578125" style="2" customWidth="1"/>
    <col min="13829" max="13829" width="15" style="2" customWidth="1"/>
    <col min="13830" max="13830" width="13" style="2" customWidth="1"/>
    <col min="13831" max="13831" width="20" style="2" customWidth="1"/>
    <col min="13832" max="13832" width="21" style="2" customWidth="1"/>
    <col min="13833" max="13833" width="19.28515625" style="2" customWidth="1"/>
    <col min="13834" max="14081" width="8.85546875" style="2"/>
    <col min="14082" max="14082" width="5.7109375" style="2" customWidth="1"/>
    <col min="14083" max="14083" width="45.5703125" style="2" customWidth="1"/>
    <col min="14084" max="14084" width="8.42578125" style="2" customWidth="1"/>
    <col min="14085" max="14085" width="15" style="2" customWidth="1"/>
    <col min="14086" max="14086" width="13" style="2" customWidth="1"/>
    <col min="14087" max="14087" width="20" style="2" customWidth="1"/>
    <col min="14088" max="14088" width="21" style="2" customWidth="1"/>
    <col min="14089" max="14089" width="19.28515625" style="2" customWidth="1"/>
    <col min="14090" max="14337" width="8.85546875" style="2"/>
    <col min="14338" max="14338" width="5.7109375" style="2" customWidth="1"/>
    <col min="14339" max="14339" width="45.5703125" style="2" customWidth="1"/>
    <col min="14340" max="14340" width="8.42578125" style="2" customWidth="1"/>
    <col min="14341" max="14341" width="15" style="2" customWidth="1"/>
    <col min="14342" max="14342" width="13" style="2" customWidth="1"/>
    <col min="14343" max="14343" width="20" style="2" customWidth="1"/>
    <col min="14344" max="14344" width="21" style="2" customWidth="1"/>
    <col min="14345" max="14345" width="19.28515625" style="2" customWidth="1"/>
    <col min="14346" max="14593" width="8.85546875" style="2"/>
    <col min="14594" max="14594" width="5.7109375" style="2" customWidth="1"/>
    <col min="14595" max="14595" width="45.5703125" style="2" customWidth="1"/>
    <col min="14596" max="14596" width="8.42578125" style="2" customWidth="1"/>
    <col min="14597" max="14597" width="15" style="2" customWidth="1"/>
    <col min="14598" max="14598" width="13" style="2" customWidth="1"/>
    <col min="14599" max="14599" width="20" style="2" customWidth="1"/>
    <col min="14600" max="14600" width="21" style="2" customWidth="1"/>
    <col min="14601" max="14601" width="19.28515625" style="2" customWidth="1"/>
    <col min="14602" max="14849" width="8.85546875" style="2"/>
    <col min="14850" max="14850" width="5.7109375" style="2" customWidth="1"/>
    <col min="14851" max="14851" width="45.5703125" style="2" customWidth="1"/>
    <col min="14852" max="14852" width="8.42578125" style="2" customWidth="1"/>
    <col min="14853" max="14853" width="15" style="2" customWidth="1"/>
    <col min="14854" max="14854" width="13" style="2" customWidth="1"/>
    <col min="14855" max="14855" width="20" style="2" customWidth="1"/>
    <col min="14856" max="14856" width="21" style="2" customWidth="1"/>
    <col min="14857" max="14857" width="19.28515625" style="2" customWidth="1"/>
    <col min="14858" max="15105" width="8.85546875" style="2"/>
    <col min="15106" max="15106" width="5.7109375" style="2" customWidth="1"/>
    <col min="15107" max="15107" width="45.5703125" style="2" customWidth="1"/>
    <col min="15108" max="15108" width="8.42578125" style="2" customWidth="1"/>
    <col min="15109" max="15109" width="15" style="2" customWidth="1"/>
    <col min="15110" max="15110" width="13" style="2" customWidth="1"/>
    <col min="15111" max="15111" width="20" style="2" customWidth="1"/>
    <col min="15112" max="15112" width="21" style="2" customWidth="1"/>
    <col min="15113" max="15113" width="19.28515625" style="2" customWidth="1"/>
    <col min="15114" max="15361" width="8.85546875" style="2"/>
    <col min="15362" max="15362" width="5.7109375" style="2" customWidth="1"/>
    <col min="15363" max="15363" width="45.5703125" style="2" customWidth="1"/>
    <col min="15364" max="15364" width="8.42578125" style="2" customWidth="1"/>
    <col min="15365" max="15365" width="15" style="2" customWidth="1"/>
    <col min="15366" max="15366" width="13" style="2" customWidth="1"/>
    <col min="15367" max="15367" width="20" style="2" customWidth="1"/>
    <col min="15368" max="15368" width="21" style="2" customWidth="1"/>
    <col min="15369" max="15369" width="19.28515625" style="2" customWidth="1"/>
    <col min="15370" max="15617" width="8.85546875" style="2"/>
    <col min="15618" max="15618" width="5.7109375" style="2" customWidth="1"/>
    <col min="15619" max="15619" width="45.5703125" style="2" customWidth="1"/>
    <col min="15620" max="15620" width="8.42578125" style="2" customWidth="1"/>
    <col min="15621" max="15621" width="15" style="2" customWidth="1"/>
    <col min="15622" max="15622" width="13" style="2" customWidth="1"/>
    <col min="15623" max="15623" width="20" style="2" customWidth="1"/>
    <col min="15624" max="15624" width="21" style="2" customWidth="1"/>
    <col min="15625" max="15625" width="19.28515625" style="2" customWidth="1"/>
    <col min="15626" max="15873" width="8.85546875" style="2"/>
    <col min="15874" max="15874" width="5.7109375" style="2" customWidth="1"/>
    <col min="15875" max="15875" width="45.5703125" style="2" customWidth="1"/>
    <col min="15876" max="15876" width="8.42578125" style="2" customWidth="1"/>
    <col min="15877" max="15877" width="15" style="2" customWidth="1"/>
    <col min="15878" max="15878" width="13" style="2" customWidth="1"/>
    <col min="15879" max="15879" width="20" style="2" customWidth="1"/>
    <col min="15880" max="15880" width="21" style="2" customWidth="1"/>
    <col min="15881" max="15881" width="19.28515625" style="2" customWidth="1"/>
    <col min="15882" max="16129" width="8.85546875" style="2"/>
    <col min="16130" max="16130" width="5.7109375" style="2" customWidth="1"/>
    <col min="16131" max="16131" width="45.5703125" style="2" customWidth="1"/>
    <col min="16132" max="16132" width="8.42578125" style="2" customWidth="1"/>
    <col min="16133" max="16133" width="15" style="2" customWidth="1"/>
    <col min="16134" max="16134" width="13" style="2" customWidth="1"/>
    <col min="16135" max="16135" width="20" style="2" customWidth="1"/>
    <col min="16136" max="16136" width="21" style="2" customWidth="1"/>
    <col min="16137" max="16137" width="19.28515625" style="2" customWidth="1"/>
    <col min="16138" max="16384" width="8.85546875" style="2"/>
  </cols>
  <sheetData>
    <row r="1" spans="1:17" ht="30.75" customHeight="1">
      <c r="A1" s="1"/>
      <c r="B1" s="78"/>
      <c r="C1" s="78"/>
      <c r="D1" s="78"/>
      <c r="E1" s="78" t="s">
        <v>0</v>
      </c>
      <c r="F1" s="78"/>
      <c r="G1" s="78"/>
      <c r="H1" s="78"/>
      <c r="I1" s="78"/>
      <c r="J1" s="78"/>
      <c r="L1" s="79" t="s">
        <v>1</v>
      </c>
      <c r="M1" s="80"/>
      <c r="N1" s="80"/>
      <c r="O1" s="80"/>
    </row>
    <row r="2" spans="1:17" ht="18.75" customHeight="1">
      <c r="A2" s="81" t="s">
        <v>96</v>
      </c>
      <c r="B2" s="81"/>
      <c r="C2" s="81"/>
      <c r="D2" s="81"/>
      <c r="E2" s="81"/>
      <c r="F2" s="81"/>
      <c r="G2" s="81"/>
      <c r="H2" s="81"/>
      <c r="I2" s="81"/>
      <c r="J2" s="81"/>
      <c r="L2" s="80"/>
      <c r="M2" s="80"/>
      <c r="N2" s="80"/>
      <c r="O2" s="80"/>
    </row>
    <row r="3" spans="1:17" ht="18.75" customHeight="1">
      <c r="A3" s="81" t="s">
        <v>97</v>
      </c>
      <c r="B3" s="81"/>
      <c r="C3" s="81"/>
      <c r="D3" s="81"/>
      <c r="E3" s="81"/>
      <c r="F3" s="81"/>
      <c r="G3" s="81"/>
      <c r="H3" s="81"/>
      <c r="I3" s="81"/>
      <c r="J3" s="81"/>
      <c r="L3" s="80"/>
      <c r="M3" s="80"/>
      <c r="N3" s="80"/>
      <c r="O3" s="80"/>
    </row>
    <row r="4" spans="1:17" ht="15" customHeight="1">
      <c r="A4" s="82"/>
      <c r="B4" s="83"/>
      <c r="C4" s="83"/>
      <c r="D4" s="83"/>
      <c r="E4" s="83"/>
      <c r="F4" s="83"/>
      <c r="G4" s="83"/>
      <c r="H4" s="83"/>
      <c r="I4" s="83"/>
      <c r="J4" s="83"/>
      <c r="K4" s="3"/>
      <c r="L4" s="80"/>
      <c r="M4" s="80"/>
      <c r="N4" s="80"/>
      <c r="O4" s="80"/>
    </row>
    <row r="5" spans="1:17" s="5" customFormat="1" ht="15.75" customHeight="1">
      <c r="A5" s="84" t="s">
        <v>2</v>
      </c>
      <c r="B5" s="84"/>
      <c r="C5" s="84"/>
      <c r="D5" s="84"/>
      <c r="E5" s="84"/>
      <c r="F5" s="4"/>
      <c r="G5" s="85" t="s">
        <v>98</v>
      </c>
      <c r="H5" s="85"/>
      <c r="I5" s="85"/>
      <c r="J5" s="85"/>
      <c r="L5" s="80"/>
      <c r="M5" s="80"/>
      <c r="N5" s="80"/>
      <c r="O5" s="80"/>
    </row>
    <row r="6" spans="1:17" s="5" customFormat="1">
      <c r="A6" s="84" t="s">
        <v>3</v>
      </c>
      <c r="B6" s="86"/>
      <c r="C6" s="86"/>
      <c r="D6" s="86"/>
      <c r="E6" s="86"/>
      <c r="F6" s="86"/>
      <c r="G6" s="86"/>
      <c r="H6" s="86"/>
      <c r="I6" s="86"/>
      <c r="J6" s="86"/>
      <c r="L6" s="80"/>
      <c r="M6" s="80"/>
      <c r="N6" s="80"/>
      <c r="O6" s="80"/>
    </row>
    <row r="7" spans="1:17" s="10" customFormat="1" ht="18.600000000000001" customHeight="1">
      <c r="A7" s="6"/>
      <c r="B7" s="7"/>
      <c r="C7" s="7"/>
      <c r="D7" s="7"/>
      <c r="E7" s="7"/>
      <c r="F7" s="8"/>
      <c r="G7" s="7"/>
      <c r="H7" s="7"/>
      <c r="I7" s="7"/>
      <c r="J7" s="9"/>
      <c r="L7" s="80"/>
      <c r="M7" s="80"/>
      <c r="N7" s="80"/>
      <c r="O7" s="80"/>
    </row>
    <row r="8" spans="1:17" s="12" customFormat="1">
      <c r="A8" s="91" t="s">
        <v>4</v>
      </c>
      <c r="B8" s="91" t="s">
        <v>5</v>
      </c>
      <c r="C8" s="91" t="s">
        <v>6</v>
      </c>
      <c r="D8" s="91" t="s">
        <v>7</v>
      </c>
      <c r="E8" s="91" t="s">
        <v>8</v>
      </c>
      <c r="F8" s="11" t="s">
        <v>9</v>
      </c>
      <c r="G8" s="95" t="s">
        <v>10</v>
      </c>
      <c r="H8" s="96"/>
      <c r="I8" s="88" t="s">
        <v>11</v>
      </c>
      <c r="J8" s="90" t="s">
        <v>12</v>
      </c>
    </row>
    <row r="9" spans="1:17" s="12" customFormat="1">
      <c r="A9" s="91"/>
      <c r="B9" s="91"/>
      <c r="C9" s="91"/>
      <c r="D9" s="91"/>
      <c r="E9" s="91"/>
      <c r="F9" s="13" t="s">
        <v>13</v>
      </c>
      <c r="G9" s="14" t="s">
        <v>13</v>
      </c>
      <c r="H9" s="14" t="s">
        <v>14</v>
      </c>
      <c r="I9" s="89"/>
      <c r="J9" s="90"/>
    </row>
    <row r="10" spans="1:17" ht="31.5">
      <c r="A10" s="15" t="s">
        <v>15</v>
      </c>
      <c r="B10" s="16" t="s">
        <v>16</v>
      </c>
      <c r="C10" s="17"/>
      <c r="D10" s="17"/>
      <c r="E10" s="17"/>
      <c r="F10" s="18"/>
      <c r="G10" s="19">
        <f>SUM(G11:G21)</f>
        <v>41113986</v>
      </c>
      <c r="H10" s="20" t="e">
        <f>SUM(H11:H21)</f>
        <v>#REF!</v>
      </c>
      <c r="I10" s="20">
        <f>SUM(I11:I22)</f>
        <v>61113986</v>
      </c>
      <c r="J10" s="21"/>
    </row>
    <row r="11" spans="1:17">
      <c r="A11" s="22">
        <v>1</v>
      </c>
      <c r="B11" s="23" t="s">
        <v>17</v>
      </c>
      <c r="C11" s="24" t="s">
        <v>18</v>
      </c>
      <c r="D11" s="24" t="s">
        <v>19</v>
      </c>
      <c r="E11" s="25">
        <v>1</v>
      </c>
      <c r="F11" s="26">
        <v>10492166</v>
      </c>
      <c r="G11" s="27">
        <f t="shared" ref="G11:G21" si="0">E11*F11</f>
        <v>10492166</v>
      </c>
      <c r="H11" s="27"/>
      <c r="I11" s="27">
        <f t="shared" ref="I11:I20" si="1">G11+H11</f>
        <v>10492166</v>
      </c>
      <c r="J11" s="22"/>
      <c r="K11" s="28"/>
      <c r="L11" s="10"/>
      <c r="M11" s="10"/>
      <c r="N11" s="10"/>
      <c r="O11" s="10"/>
      <c r="P11" s="28"/>
      <c r="Q11" s="29"/>
    </row>
    <row r="12" spans="1:17">
      <c r="A12" s="22">
        <v>2</v>
      </c>
      <c r="B12" s="23" t="s">
        <v>20</v>
      </c>
      <c r="C12" s="24" t="s">
        <v>21</v>
      </c>
      <c r="D12" s="24" t="s">
        <v>19</v>
      </c>
      <c r="E12" s="25">
        <v>21</v>
      </c>
      <c r="F12" s="26">
        <v>250000</v>
      </c>
      <c r="G12" s="27">
        <f t="shared" si="0"/>
        <v>5250000</v>
      </c>
      <c r="H12" s="27"/>
      <c r="I12" s="27">
        <f t="shared" si="1"/>
        <v>5250000</v>
      </c>
      <c r="J12" s="22"/>
      <c r="K12" s="28"/>
      <c r="L12" s="10"/>
      <c r="M12" s="10"/>
      <c r="N12" s="10"/>
      <c r="O12" s="10"/>
      <c r="P12" s="28"/>
      <c r="Q12" s="29"/>
    </row>
    <row r="13" spans="1:17">
      <c r="A13" s="22">
        <v>3</v>
      </c>
      <c r="B13" s="23" t="s">
        <v>22</v>
      </c>
      <c r="C13" s="24" t="s">
        <v>21</v>
      </c>
      <c r="D13" s="24" t="s">
        <v>19</v>
      </c>
      <c r="E13" s="25">
        <v>6</v>
      </c>
      <c r="F13" s="26">
        <f>'[1]Khối lượng Option 1'!F13</f>
        <v>709470</v>
      </c>
      <c r="G13" s="27">
        <f t="shared" si="0"/>
        <v>4256820</v>
      </c>
      <c r="H13" s="27"/>
      <c r="I13" s="27">
        <f t="shared" si="1"/>
        <v>4256820</v>
      </c>
      <c r="J13" s="22"/>
      <c r="K13" s="28"/>
      <c r="L13" s="10"/>
      <c r="M13" s="10"/>
      <c r="N13" s="10"/>
      <c r="O13" s="10"/>
      <c r="P13" s="28"/>
      <c r="Q13" s="29"/>
    </row>
    <row r="14" spans="1:17">
      <c r="A14" s="22">
        <v>4</v>
      </c>
      <c r="B14" s="23" t="s">
        <v>23</v>
      </c>
      <c r="C14" s="24" t="s">
        <v>21</v>
      </c>
      <c r="D14" s="24" t="s">
        <v>24</v>
      </c>
      <c r="E14" s="25">
        <v>6</v>
      </c>
      <c r="F14" s="26">
        <v>153000</v>
      </c>
      <c r="G14" s="27">
        <f t="shared" si="0"/>
        <v>918000</v>
      </c>
      <c r="H14" s="27"/>
      <c r="I14" s="27">
        <f t="shared" si="1"/>
        <v>918000</v>
      </c>
      <c r="J14" s="22"/>
      <c r="K14" s="28"/>
      <c r="L14" s="10"/>
      <c r="M14" s="10"/>
      <c r="N14" s="10"/>
      <c r="O14" s="10"/>
      <c r="P14" s="28"/>
      <c r="Q14" s="29"/>
    </row>
    <row r="15" spans="1:17">
      <c r="A15" s="22">
        <v>5</v>
      </c>
      <c r="B15" s="23" t="s">
        <v>25</v>
      </c>
      <c r="C15" s="24" t="s">
        <v>21</v>
      </c>
      <c r="D15" s="24" t="s">
        <v>26</v>
      </c>
      <c r="E15" s="25">
        <v>6</v>
      </c>
      <c r="F15" s="26">
        <v>240000</v>
      </c>
      <c r="G15" s="27">
        <f t="shared" si="0"/>
        <v>1440000</v>
      </c>
      <c r="H15" s="27"/>
      <c r="I15" s="27">
        <f t="shared" si="1"/>
        <v>1440000</v>
      </c>
      <c r="J15" s="22"/>
      <c r="K15" s="28"/>
      <c r="L15" s="10"/>
      <c r="M15" s="10"/>
      <c r="N15" s="10"/>
      <c r="O15" s="10"/>
      <c r="P15" s="28"/>
      <c r="Q15" s="29"/>
    </row>
    <row r="16" spans="1:17">
      <c r="A16" s="22">
        <v>6</v>
      </c>
      <c r="B16" s="23" t="s">
        <v>27</v>
      </c>
      <c r="C16" s="24" t="s">
        <v>21</v>
      </c>
      <c r="D16" s="24" t="s">
        <v>28</v>
      </c>
      <c r="E16" s="25">
        <v>6</v>
      </c>
      <c r="F16" s="26">
        <v>260000</v>
      </c>
      <c r="G16" s="27">
        <f t="shared" si="0"/>
        <v>1560000</v>
      </c>
      <c r="H16" s="27"/>
      <c r="I16" s="27">
        <f t="shared" si="1"/>
        <v>1560000</v>
      </c>
      <c r="J16" s="22"/>
      <c r="K16" s="28"/>
      <c r="L16" s="10"/>
      <c r="M16" s="10"/>
      <c r="N16" s="10"/>
      <c r="O16" s="10"/>
      <c r="P16" s="28"/>
      <c r="Q16" s="29"/>
    </row>
    <row r="17" spans="1:18">
      <c r="A17" s="22">
        <v>7</v>
      </c>
      <c r="B17" s="23" t="s">
        <v>29</v>
      </c>
      <c r="C17" s="24" t="s">
        <v>30</v>
      </c>
      <c r="D17" s="24" t="s">
        <v>31</v>
      </c>
      <c r="E17" s="25">
        <v>500</v>
      </c>
      <c r="F17" s="26">
        <v>9900</v>
      </c>
      <c r="G17" s="27">
        <f t="shared" si="0"/>
        <v>4950000</v>
      </c>
      <c r="H17" s="27"/>
      <c r="I17" s="27">
        <f t="shared" si="1"/>
        <v>4950000</v>
      </c>
      <c r="J17" s="22"/>
      <c r="K17" s="28"/>
      <c r="L17" s="10"/>
      <c r="M17" s="10"/>
      <c r="N17" s="10"/>
      <c r="O17" s="10"/>
      <c r="P17" s="28"/>
      <c r="Q17" s="29"/>
    </row>
    <row r="18" spans="1:18">
      <c r="A18" s="22">
        <v>8</v>
      </c>
      <c r="B18" s="23" t="s">
        <v>32</v>
      </c>
      <c r="C18" s="24" t="s">
        <v>30</v>
      </c>
      <c r="D18" s="24" t="s">
        <v>24</v>
      </c>
      <c r="E18" s="25">
        <v>200</v>
      </c>
      <c r="F18" s="26">
        <v>10350</v>
      </c>
      <c r="G18" s="27">
        <f t="shared" si="0"/>
        <v>2070000</v>
      </c>
      <c r="H18" s="27"/>
      <c r="I18" s="27">
        <f t="shared" si="1"/>
        <v>2070000</v>
      </c>
      <c r="J18" s="22"/>
      <c r="K18" s="28"/>
      <c r="L18" s="10"/>
      <c r="M18" s="10"/>
      <c r="N18" s="10"/>
      <c r="O18" s="10"/>
      <c r="P18" s="28"/>
      <c r="Q18" s="29"/>
    </row>
    <row r="19" spans="1:18">
      <c r="A19" s="22">
        <v>9</v>
      </c>
      <c r="B19" s="23" t="s">
        <v>33</v>
      </c>
      <c r="C19" s="24" t="s">
        <v>30</v>
      </c>
      <c r="D19" s="24" t="s">
        <v>34</v>
      </c>
      <c r="E19" s="25">
        <v>700</v>
      </c>
      <c r="F19" s="26">
        <v>10360</v>
      </c>
      <c r="G19" s="27">
        <f t="shared" si="0"/>
        <v>7252000</v>
      </c>
      <c r="H19" s="27"/>
      <c r="I19" s="27">
        <f t="shared" si="1"/>
        <v>7252000</v>
      </c>
      <c r="J19" s="22"/>
      <c r="K19" s="28"/>
      <c r="L19" s="10"/>
      <c r="M19" s="10"/>
      <c r="N19" s="10"/>
      <c r="O19" s="10"/>
      <c r="P19" s="28"/>
      <c r="Q19" s="29"/>
    </row>
    <row r="20" spans="1:18" ht="31.5">
      <c r="A20" s="22">
        <v>10</v>
      </c>
      <c r="B20" s="23" t="s">
        <v>35</v>
      </c>
      <c r="C20" s="24" t="s">
        <v>36</v>
      </c>
      <c r="D20" s="24" t="s">
        <v>34</v>
      </c>
      <c r="E20" s="25">
        <v>1</v>
      </c>
      <c r="F20" s="26">
        <f>'[1]Khối lượng Option 1'!F20</f>
        <v>1950000</v>
      </c>
      <c r="G20" s="27">
        <f t="shared" si="0"/>
        <v>1950000</v>
      </c>
      <c r="H20" s="27"/>
      <c r="I20" s="27">
        <f t="shared" si="1"/>
        <v>1950000</v>
      </c>
      <c r="J20" s="22"/>
      <c r="K20" s="28"/>
      <c r="L20" s="10"/>
      <c r="M20" s="10"/>
      <c r="N20" s="10"/>
      <c r="O20" s="10"/>
      <c r="P20" s="28"/>
      <c r="Q20" s="29"/>
    </row>
    <row r="21" spans="1:18" s="10" customFormat="1">
      <c r="A21" s="22">
        <v>11</v>
      </c>
      <c r="B21" s="23" t="s">
        <v>37</v>
      </c>
      <c r="C21" s="24" t="s">
        <v>36</v>
      </c>
      <c r="D21" s="24" t="s">
        <v>24</v>
      </c>
      <c r="E21" s="25">
        <v>1</v>
      </c>
      <c r="F21" s="30">
        <f>'[1]Khối lượng Option 1'!F21</f>
        <v>975000</v>
      </c>
      <c r="G21" s="27">
        <f t="shared" si="0"/>
        <v>975000</v>
      </c>
      <c r="H21" s="31" t="e">
        <f>E21*#REF!</f>
        <v>#REF!</v>
      </c>
      <c r="I21" s="27">
        <f>G21</f>
        <v>975000</v>
      </c>
      <c r="J21" s="22"/>
      <c r="K21" s="32"/>
      <c r="P21" s="28"/>
      <c r="Q21" s="29"/>
      <c r="R21" s="2"/>
    </row>
    <row r="22" spans="1:18" s="10" customFormat="1">
      <c r="A22" s="22">
        <v>12</v>
      </c>
      <c r="B22" s="23" t="s">
        <v>38</v>
      </c>
      <c r="C22" s="24"/>
      <c r="D22" s="24"/>
      <c r="E22" s="25"/>
      <c r="F22" s="30"/>
      <c r="G22" s="27"/>
      <c r="H22" s="31"/>
      <c r="I22" s="27">
        <v>20000000</v>
      </c>
      <c r="J22" s="22"/>
      <c r="K22" s="32"/>
      <c r="P22" s="28"/>
      <c r="Q22" s="29"/>
      <c r="R22" s="2"/>
    </row>
    <row r="23" spans="1:18" s="41" customFormat="1">
      <c r="A23" s="33" t="s">
        <v>39</v>
      </c>
      <c r="B23" s="34" t="s">
        <v>40</v>
      </c>
      <c r="C23" s="35"/>
      <c r="D23" s="36"/>
      <c r="E23" s="37"/>
      <c r="F23" s="38">
        <v>0</v>
      </c>
      <c r="G23" s="39">
        <f>SUM(G24:G55)</f>
        <v>101050970</v>
      </c>
      <c r="H23" s="39">
        <f>SUM(H24:H54)</f>
        <v>0</v>
      </c>
      <c r="I23" s="39">
        <f>SUM(I24:I55)</f>
        <v>131050970</v>
      </c>
      <c r="J23" s="33"/>
      <c r="K23" s="40"/>
      <c r="L23" s="10"/>
      <c r="M23" s="10"/>
      <c r="N23" s="10"/>
      <c r="O23" s="10"/>
      <c r="P23" s="28"/>
      <c r="Q23" s="29"/>
      <c r="R23" s="2"/>
    </row>
    <row r="24" spans="1:18">
      <c r="A24" s="22">
        <v>1</v>
      </c>
      <c r="B24" s="42" t="s">
        <v>41</v>
      </c>
      <c r="C24" s="43" t="s">
        <v>18</v>
      </c>
      <c r="D24" s="24" t="s">
        <v>42</v>
      </c>
      <c r="E24" s="44">
        <v>1</v>
      </c>
      <c r="F24" s="45">
        <v>5200000</v>
      </c>
      <c r="G24" s="27">
        <f t="shared" ref="G24:G54" si="2">E24*F24</f>
        <v>5200000</v>
      </c>
      <c r="H24" s="27"/>
      <c r="I24" s="27">
        <f t="shared" ref="I24:I54" si="3">G24+H24</f>
        <v>5200000</v>
      </c>
      <c r="J24" s="22" t="s">
        <v>43</v>
      </c>
      <c r="K24" s="28"/>
      <c r="L24" s="10"/>
      <c r="M24" s="10"/>
      <c r="N24" s="10"/>
      <c r="O24" s="10"/>
      <c r="P24" s="28"/>
      <c r="Q24" s="29"/>
    </row>
    <row r="25" spans="1:18">
      <c r="A25" s="22">
        <v>2</v>
      </c>
      <c r="B25" s="23" t="s">
        <v>44</v>
      </c>
      <c r="C25" s="43" t="s">
        <v>30</v>
      </c>
      <c r="D25" s="24" t="s">
        <v>31</v>
      </c>
      <c r="E25" s="44">
        <v>30</v>
      </c>
      <c r="F25" s="45">
        <v>139452</v>
      </c>
      <c r="G25" s="27">
        <f t="shared" si="2"/>
        <v>4183560</v>
      </c>
      <c r="H25" s="27"/>
      <c r="I25" s="27">
        <f t="shared" si="3"/>
        <v>4183560</v>
      </c>
      <c r="J25" s="22"/>
      <c r="K25" s="28"/>
      <c r="L25" s="10"/>
      <c r="M25" s="10"/>
      <c r="N25" s="10"/>
      <c r="O25" s="10"/>
      <c r="P25" s="28"/>
      <c r="Q25" s="29"/>
    </row>
    <row r="26" spans="1:18">
      <c r="A26" s="22">
        <v>3</v>
      </c>
      <c r="B26" s="42" t="s">
        <v>45</v>
      </c>
      <c r="C26" s="43" t="s">
        <v>46</v>
      </c>
      <c r="D26" s="24" t="s">
        <v>47</v>
      </c>
      <c r="E26" s="44">
        <v>1</v>
      </c>
      <c r="F26" s="45">
        <v>1000000</v>
      </c>
      <c r="G26" s="27">
        <f t="shared" si="2"/>
        <v>1000000</v>
      </c>
      <c r="H26" s="27"/>
      <c r="I26" s="27">
        <f t="shared" si="3"/>
        <v>1000000</v>
      </c>
      <c r="J26" s="22"/>
      <c r="K26" s="28"/>
      <c r="L26" s="10"/>
      <c r="M26" s="10"/>
      <c r="N26" s="10"/>
      <c r="O26" s="10"/>
      <c r="P26" s="28"/>
      <c r="Q26" s="29"/>
    </row>
    <row r="27" spans="1:18">
      <c r="A27" s="22">
        <v>4</v>
      </c>
      <c r="B27" s="42" t="s">
        <v>48</v>
      </c>
      <c r="C27" s="43" t="s">
        <v>21</v>
      </c>
      <c r="D27" s="46" t="s">
        <v>42</v>
      </c>
      <c r="E27" s="44">
        <v>1</v>
      </c>
      <c r="F27" s="45">
        <v>17000000</v>
      </c>
      <c r="G27" s="27">
        <f t="shared" si="2"/>
        <v>17000000</v>
      </c>
      <c r="H27" s="27"/>
      <c r="I27" s="27">
        <f t="shared" si="3"/>
        <v>17000000</v>
      </c>
      <c r="J27" s="22"/>
      <c r="K27" s="28"/>
      <c r="L27" s="10"/>
      <c r="M27" s="10"/>
      <c r="N27" s="10"/>
      <c r="O27" s="10"/>
      <c r="P27" s="28"/>
      <c r="Q27" s="29"/>
    </row>
    <row r="28" spans="1:18">
      <c r="A28" s="22">
        <v>5</v>
      </c>
      <c r="B28" s="42" t="s">
        <v>49</v>
      </c>
      <c r="C28" s="43" t="s">
        <v>50</v>
      </c>
      <c r="D28" s="46" t="s">
        <v>42</v>
      </c>
      <c r="E28" s="44">
        <v>1</v>
      </c>
      <c r="F28" s="45">
        <v>6500000</v>
      </c>
      <c r="G28" s="27">
        <f t="shared" si="2"/>
        <v>6500000</v>
      </c>
      <c r="H28" s="27"/>
      <c r="I28" s="27">
        <f t="shared" si="3"/>
        <v>6500000</v>
      </c>
      <c r="J28" s="22"/>
      <c r="K28" s="28"/>
      <c r="L28" s="10"/>
      <c r="M28" s="10"/>
      <c r="N28" s="10"/>
      <c r="O28" s="10"/>
      <c r="P28" s="28"/>
      <c r="Q28" s="29"/>
    </row>
    <row r="29" spans="1:18">
      <c r="A29" s="22">
        <v>6</v>
      </c>
      <c r="B29" s="42" t="s">
        <v>51</v>
      </c>
      <c r="C29" s="43" t="s">
        <v>21</v>
      </c>
      <c r="D29" s="46" t="s">
        <v>52</v>
      </c>
      <c r="E29" s="44">
        <v>1</v>
      </c>
      <c r="F29" s="45">
        <v>615000</v>
      </c>
      <c r="G29" s="27">
        <f t="shared" si="2"/>
        <v>615000</v>
      </c>
      <c r="H29" s="27"/>
      <c r="I29" s="27">
        <f t="shared" si="3"/>
        <v>615000</v>
      </c>
      <c r="J29" s="22"/>
      <c r="K29" s="28"/>
      <c r="L29" s="10"/>
      <c r="M29" s="10"/>
      <c r="N29" s="10"/>
      <c r="O29" s="10"/>
      <c r="P29" s="28"/>
      <c r="Q29" s="29"/>
    </row>
    <row r="30" spans="1:18">
      <c r="A30" s="22">
        <v>7</v>
      </c>
      <c r="B30" s="42" t="s">
        <v>53</v>
      </c>
      <c r="C30" s="43" t="s">
        <v>50</v>
      </c>
      <c r="D30" s="46" t="s">
        <v>54</v>
      </c>
      <c r="E30" s="44">
        <v>1</v>
      </c>
      <c r="F30" s="45">
        <v>295410</v>
      </c>
      <c r="G30" s="27">
        <f t="shared" si="2"/>
        <v>295410</v>
      </c>
      <c r="H30" s="27"/>
      <c r="I30" s="27">
        <f t="shared" si="3"/>
        <v>295410</v>
      </c>
      <c r="J30" s="22"/>
      <c r="K30" s="28"/>
      <c r="L30" s="10"/>
      <c r="M30" s="10"/>
      <c r="N30" s="10"/>
      <c r="O30" s="10"/>
      <c r="P30" s="28"/>
      <c r="Q30" s="29"/>
    </row>
    <row r="31" spans="1:18">
      <c r="A31" s="22">
        <v>8</v>
      </c>
      <c r="B31" s="42" t="s">
        <v>55</v>
      </c>
      <c r="C31" s="43" t="s">
        <v>21</v>
      </c>
      <c r="D31" s="46" t="s">
        <v>56</v>
      </c>
      <c r="E31" s="44">
        <v>2</v>
      </c>
      <c r="F31" s="45">
        <v>219000</v>
      </c>
      <c r="G31" s="27">
        <f t="shared" si="2"/>
        <v>438000</v>
      </c>
      <c r="H31" s="27"/>
      <c r="I31" s="27">
        <f t="shared" si="3"/>
        <v>438000</v>
      </c>
      <c r="J31" s="22"/>
      <c r="K31" s="28"/>
      <c r="L31" s="10"/>
      <c r="M31" s="10"/>
      <c r="N31" s="10"/>
      <c r="O31" s="10"/>
      <c r="P31" s="28"/>
      <c r="Q31" s="29"/>
    </row>
    <row r="32" spans="1:18">
      <c r="A32" s="22">
        <v>9</v>
      </c>
      <c r="B32" s="42" t="s">
        <v>57</v>
      </c>
      <c r="C32" s="43" t="s">
        <v>21</v>
      </c>
      <c r="D32" s="46" t="s">
        <v>52</v>
      </c>
      <c r="E32" s="44">
        <v>1</v>
      </c>
      <c r="F32" s="45">
        <v>555000</v>
      </c>
      <c r="G32" s="27">
        <f t="shared" si="2"/>
        <v>555000</v>
      </c>
      <c r="H32" s="27"/>
      <c r="I32" s="27">
        <f t="shared" si="3"/>
        <v>555000</v>
      </c>
      <c r="J32" s="22"/>
      <c r="K32" s="28"/>
      <c r="L32" s="10"/>
      <c r="M32" s="10"/>
      <c r="N32" s="10"/>
      <c r="O32" s="10"/>
      <c r="P32" s="28"/>
      <c r="Q32" s="29"/>
    </row>
    <row r="33" spans="1:17">
      <c r="A33" s="22">
        <v>10</v>
      </c>
      <c r="B33" s="42" t="s">
        <v>58</v>
      </c>
      <c r="C33" s="43" t="s">
        <v>21</v>
      </c>
      <c r="D33" s="46" t="s">
        <v>52</v>
      </c>
      <c r="E33" s="44">
        <v>1</v>
      </c>
      <c r="F33" s="45">
        <v>391000</v>
      </c>
      <c r="G33" s="27">
        <f t="shared" si="2"/>
        <v>391000</v>
      </c>
      <c r="H33" s="27"/>
      <c r="I33" s="27">
        <f t="shared" si="3"/>
        <v>391000</v>
      </c>
      <c r="J33" s="22"/>
      <c r="K33" s="28"/>
      <c r="L33" s="10"/>
      <c r="M33" s="10"/>
      <c r="N33" s="10"/>
      <c r="O33" s="10"/>
      <c r="P33" s="28"/>
      <c r="Q33" s="29"/>
    </row>
    <row r="34" spans="1:17">
      <c r="A34" s="22">
        <v>11</v>
      </c>
      <c r="B34" s="42" t="s">
        <v>59</v>
      </c>
      <c r="C34" s="43" t="s">
        <v>21</v>
      </c>
      <c r="D34" s="46" t="s">
        <v>52</v>
      </c>
      <c r="E34" s="44">
        <v>1</v>
      </c>
      <c r="F34" s="45">
        <v>200000</v>
      </c>
      <c r="G34" s="27">
        <f t="shared" si="2"/>
        <v>200000</v>
      </c>
      <c r="H34" s="27"/>
      <c r="I34" s="27">
        <f t="shared" si="3"/>
        <v>200000</v>
      </c>
      <c r="J34" s="22"/>
      <c r="K34" s="28"/>
      <c r="L34" s="10"/>
      <c r="M34" s="10"/>
      <c r="N34" s="10"/>
      <c r="O34" s="10"/>
      <c r="P34" s="28"/>
      <c r="Q34" s="29"/>
    </row>
    <row r="35" spans="1:17">
      <c r="A35" s="22">
        <v>12</v>
      </c>
      <c r="B35" s="42" t="s">
        <v>94</v>
      </c>
      <c r="C35" s="43" t="s">
        <v>21</v>
      </c>
      <c r="D35" s="46" t="s">
        <v>52</v>
      </c>
      <c r="E35" s="44">
        <v>1</v>
      </c>
      <c r="F35" s="45">
        <v>450000</v>
      </c>
      <c r="G35" s="27">
        <f t="shared" si="2"/>
        <v>450000</v>
      </c>
      <c r="H35" s="27"/>
      <c r="I35" s="27">
        <f t="shared" si="3"/>
        <v>450000</v>
      </c>
      <c r="J35" s="22"/>
      <c r="K35" s="28"/>
      <c r="L35" s="10"/>
      <c r="M35" s="10"/>
      <c r="N35" s="10"/>
      <c r="O35" s="10"/>
      <c r="P35" s="28"/>
      <c r="Q35" s="29"/>
    </row>
    <row r="36" spans="1:17">
      <c r="A36" s="22">
        <v>13</v>
      </c>
      <c r="B36" s="42" t="s">
        <v>95</v>
      </c>
      <c r="C36" s="43" t="s">
        <v>21</v>
      </c>
      <c r="D36" s="46" t="s">
        <v>52</v>
      </c>
      <c r="E36" s="44">
        <v>1</v>
      </c>
      <c r="F36" s="45">
        <v>380000</v>
      </c>
      <c r="G36" s="27">
        <f t="shared" si="2"/>
        <v>380000</v>
      </c>
      <c r="H36" s="27"/>
      <c r="I36" s="27">
        <f t="shared" si="3"/>
        <v>380000</v>
      </c>
      <c r="J36" s="22"/>
      <c r="K36" s="28"/>
      <c r="L36" s="10"/>
      <c r="M36" s="10"/>
      <c r="N36" s="10"/>
      <c r="O36" s="10"/>
      <c r="P36" s="28"/>
      <c r="Q36" s="29"/>
    </row>
    <row r="37" spans="1:17">
      <c r="A37" s="22">
        <v>14</v>
      </c>
      <c r="B37" s="42" t="s">
        <v>60</v>
      </c>
      <c r="C37" s="43" t="s">
        <v>21</v>
      </c>
      <c r="D37" s="46" t="s">
        <v>56</v>
      </c>
      <c r="E37" s="44">
        <v>3</v>
      </c>
      <c r="F37" s="45">
        <v>238000</v>
      </c>
      <c r="G37" s="27">
        <f>E37*F37</f>
        <v>714000</v>
      </c>
      <c r="H37" s="27"/>
      <c r="I37" s="27">
        <f t="shared" si="3"/>
        <v>714000</v>
      </c>
      <c r="J37" s="22"/>
      <c r="K37" s="28"/>
      <c r="L37" s="10"/>
      <c r="M37" s="10"/>
      <c r="N37" s="10"/>
      <c r="O37" s="10"/>
      <c r="P37" s="28"/>
      <c r="Q37" s="29"/>
    </row>
    <row r="38" spans="1:17">
      <c r="A38" s="22">
        <v>15</v>
      </c>
      <c r="B38" s="42" t="s">
        <v>61</v>
      </c>
      <c r="C38" s="43" t="s">
        <v>21</v>
      </c>
      <c r="D38" s="46" t="s">
        <v>52</v>
      </c>
      <c r="E38" s="44">
        <v>1</v>
      </c>
      <c r="F38" s="45">
        <v>375000</v>
      </c>
      <c r="G38" s="27">
        <f t="shared" si="2"/>
        <v>375000</v>
      </c>
      <c r="H38" s="27"/>
      <c r="I38" s="27">
        <f t="shared" si="3"/>
        <v>375000</v>
      </c>
      <c r="J38" s="22"/>
      <c r="K38" s="28"/>
      <c r="L38" s="10"/>
      <c r="M38" s="10"/>
      <c r="N38" s="10"/>
      <c r="O38" s="10"/>
      <c r="P38" s="28"/>
      <c r="Q38" s="29"/>
    </row>
    <row r="39" spans="1:17">
      <c r="A39" s="22">
        <v>16</v>
      </c>
      <c r="B39" s="42" t="s">
        <v>62</v>
      </c>
      <c r="C39" s="43" t="s">
        <v>21</v>
      </c>
      <c r="D39" s="46" t="s">
        <v>52</v>
      </c>
      <c r="E39" s="44">
        <v>1</v>
      </c>
      <c r="F39" s="45">
        <v>210000</v>
      </c>
      <c r="G39" s="27">
        <f t="shared" si="2"/>
        <v>210000</v>
      </c>
      <c r="H39" s="27"/>
      <c r="I39" s="27">
        <f t="shared" si="3"/>
        <v>210000</v>
      </c>
      <c r="J39" s="22"/>
      <c r="K39" s="28"/>
      <c r="L39" s="10"/>
      <c r="M39" s="10"/>
      <c r="N39" s="10"/>
      <c r="O39" s="10"/>
      <c r="P39" s="28"/>
      <c r="Q39" s="29"/>
    </row>
    <row r="40" spans="1:17">
      <c r="A40" s="22">
        <v>17</v>
      </c>
      <c r="B40" s="42" t="s">
        <v>63</v>
      </c>
      <c r="C40" s="43" t="s">
        <v>21</v>
      </c>
      <c r="D40" s="46" t="s">
        <v>52</v>
      </c>
      <c r="E40" s="44">
        <v>1</v>
      </c>
      <c r="F40" s="45">
        <v>549000</v>
      </c>
      <c r="G40" s="27">
        <f t="shared" si="2"/>
        <v>549000</v>
      </c>
      <c r="H40" s="27"/>
      <c r="I40" s="27">
        <f t="shared" si="3"/>
        <v>549000</v>
      </c>
      <c r="J40" s="22"/>
      <c r="K40" s="28"/>
      <c r="L40" s="10"/>
      <c r="M40" s="10"/>
      <c r="N40" s="10"/>
      <c r="O40" s="10"/>
      <c r="P40" s="28"/>
      <c r="Q40" s="29"/>
    </row>
    <row r="41" spans="1:17">
      <c r="A41" s="22">
        <v>18</v>
      </c>
      <c r="B41" s="42" t="s">
        <v>64</v>
      </c>
      <c r="C41" s="43" t="s">
        <v>65</v>
      </c>
      <c r="D41" s="24" t="s">
        <v>24</v>
      </c>
      <c r="E41" s="44">
        <v>6</v>
      </c>
      <c r="F41" s="45">
        <v>240000</v>
      </c>
      <c r="G41" s="27">
        <f t="shared" si="2"/>
        <v>1440000</v>
      </c>
      <c r="H41" s="27"/>
      <c r="I41" s="27">
        <f t="shared" si="3"/>
        <v>1440000</v>
      </c>
      <c r="J41" s="22"/>
      <c r="K41" s="28"/>
      <c r="L41" s="10"/>
      <c r="M41" s="10"/>
      <c r="N41" s="10"/>
      <c r="O41" s="10"/>
      <c r="P41" s="28"/>
      <c r="Q41" s="29"/>
    </row>
    <row r="42" spans="1:17">
      <c r="A42" s="22">
        <v>19</v>
      </c>
      <c r="B42" s="42" t="s">
        <v>66</v>
      </c>
      <c r="C42" s="43" t="s">
        <v>21</v>
      </c>
      <c r="D42" s="46" t="s">
        <v>52</v>
      </c>
      <c r="E42" s="44">
        <v>6</v>
      </c>
      <c r="F42" s="45">
        <f>'[1]Khối lượng Option 1'!F40</f>
        <v>345000</v>
      </c>
      <c r="G42" s="27">
        <f t="shared" si="2"/>
        <v>2070000</v>
      </c>
      <c r="H42" s="27"/>
      <c r="I42" s="27">
        <f t="shared" si="3"/>
        <v>2070000</v>
      </c>
      <c r="J42" s="22"/>
      <c r="K42" s="28"/>
      <c r="L42" s="10"/>
      <c r="M42" s="10"/>
      <c r="N42" s="10"/>
      <c r="O42" s="10"/>
      <c r="P42" s="28"/>
      <c r="Q42" s="29"/>
    </row>
    <row r="43" spans="1:17" ht="31.5">
      <c r="A43" s="22">
        <v>20</v>
      </c>
      <c r="B43" s="42" t="s">
        <v>67</v>
      </c>
      <c r="C43" s="43" t="s">
        <v>21</v>
      </c>
      <c r="D43" s="46" t="s">
        <v>68</v>
      </c>
      <c r="E43" s="44">
        <v>6</v>
      </c>
      <c r="F43" s="45">
        <v>600000</v>
      </c>
      <c r="G43" s="27">
        <f t="shared" si="2"/>
        <v>3600000</v>
      </c>
      <c r="H43" s="27"/>
      <c r="I43" s="27">
        <f t="shared" si="3"/>
        <v>3600000</v>
      </c>
      <c r="J43" s="22"/>
      <c r="K43" s="28"/>
      <c r="L43" s="10"/>
      <c r="M43" s="10"/>
      <c r="N43" s="10"/>
      <c r="O43" s="10"/>
      <c r="P43" s="28"/>
      <c r="Q43" s="29"/>
    </row>
    <row r="44" spans="1:17" ht="31.5">
      <c r="A44" s="22">
        <v>21</v>
      </c>
      <c r="B44" s="42" t="s">
        <v>69</v>
      </c>
      <c r="C44" s="43" t="s">
        <v>21</v>
      </c>
      <c r="D44" s="24" t="s">
        <v>68</v>
      </c>
      <c r="E44" s="44">
        <v>6</v>
      </c>
      <c r="F44" s="45">
        <v>120000</v>
      </c>
      <c r="G44" s="27">
        <f t="shared" si="2"/>
        <v>720000</v>
      </c>
      <c r="H44" s="27"/>
      <c r="I44" s="27">
        <f t="shared" si="3"/>
        <v>720000</v>
      </c>
      <c r="J44" s="22"/>
      <c r="K44" s="28"/>
      <c r="L44" s="10"/>
      <c r="M44" s="10"/>
      <c r="N44" s="10"/>
      <c r="O44" s="10"/>
      <c r="P44" s="28"/>
      <c r="Q44" s="29"/>
    </row>
    <row r="45" spans="1:17">
      <c r="A45" s="22">
        <v>22</v>
      </c>
      <c r="B45" s="42" t="s">
        <v>70</v>
      </c>
      <c r="C45" s="43" t="s">
        <v>30</v>
      </c>
      <c r="D45" s="24" t="s">
        <v>71</v>
      </c>
      <c r="E45" s="44">
        <v>70</v>
      </c>
      <c r="F45" s="45">
        <v>180000</v>
      </c>
      <c r="G45" s="27">
        <f t="shared" si="2"/>
        <v>12600000</v>
      </c>
      <c r="H45" s="27"/>
      <c r="I45" s="27">
        <f t="shared" si="3"/>
        <v>12600000</v>
      </c>
      <c r="J45" s="22"/>
      <c r="K45" s="28"/>
      <c r="L45" s="10"/>
      <c r="M45" s="10"/>
      <c r="N45" s="10"/>
      <c r="O45" s="10"/>
      <c r="P45" s="28"/>
      <c r="Q45" s="29"/>
    </row>
    <row r="46" spans="1:17">
      <c r="A46" s="22">
        <v>23</v>
      </c>
      <c r="B46" s="42" t="s">
        <v>72</v>
      </c>
      <c r="C46" s="43" t="s">
        <v>30</v>
      </c>
      <c r="D46" s="24" t="s">
        <v>71</v>
      </c>
      <c r="E46" s="47">
        <v>30</v>
      </c>
      <c r="F46" s="45">
        <v>121500</v>
      </c>
      <c r="G46" s="27">
        <f t="shared" si="2"/>
        <v>3645000</v>
      </c>
      <c r="H46" s="27"/>
      <c r="I46" s="27">
        <f t="shared" si="3"/>
        <v>3645000</v>
      </c>
      <c r="J46" s="22"/>
      <c r="K46" s="28"/>
      <c r="L46" s="10"/>
      <c r="M46" s="10"/>
      <c r="N46" s="10"/>
      <c r="O46" s="10"/>
      <c r="P46" s="28"/>
      <c r="Q46" s="29"/>
    </row>
    <row r="47" spans="1:17">
      <c r="A47" s="22">
        <v>24</v>
      </c>
      <c r="B47" s="42" t="s">
        <v>73</v>
      </c>
      <c r="C47" s="43" t="s">
        <v>30</v>
      </c>
      <c r="D47" s="24" t="s">
        <v>71</v>
      </c>
      <c r="E47" s="47">
        <v>100</v>
      </c>
      <c r="F47" s="45">
        <v>103500</v>
      </c>
      <c r="G47" s="27">
        <f t="shared" si="2"/>
        <v>10350000</v>
      </c>
      <c r="H47" s="27"/>
      <c r="I47" s="27">
        <f t="shared" si="3"/>
        <v>10350000</v>
      </c>
      <c r="J47" s="22"/>
      <c r="K47" s="28"/>
      <c r="L47" s="10"/>
      <c r="M47" s="10"/>
      <c r="N47" s="10"/>
      <c r="O47" s="10"/>
      <c r="P47" s="28"/>
      <c r="Q47" s="29"/>
    </row>
    <row r="48" spans="1:17">
      <c r="A48" s="22">
        <v>25</v>
      </c>
      <c r="B48" s="42" t="s">
        <v>74</v>
      </c>
      <c r="C48" s="43" t="s">
        <v>75</v>
      </c>
      <c r="D48" s="24" t="s">
        <v>26</v>
      </c>
      <c r="E48" s="47">
        <v>21</v>
      </c>
      <c r="F48" s="45">
        <v>250000</v>
      </c>
      <c r="G48" s="27">
        <f t="shared" si="2"/>
        <v>5250000</v>
      </c>
      <c r="H48" s="27"/>
      <c r="I48" s="27">
        <f t="shared" si="3"/>
        <v>5250000</v>
      </c>
      <c r="J48" s="22"/>
      <c r="K48" s="28"/>
      <c r="L48" s="10"/>
      <c r="M48" s="10"/>
      <c r="N48" s="10"/>
      <c r="O48" s="10"/>
      <c r="P48" s="28"/>
      <c r="Q48" s="29"/>
    </row>
    <row r="49" spans="1:18" ht="31.5">
      <c r="A49" s="22">
        <v>26</v>
      </c>
      <c r="B49" s="42" t="s">
        <v>76</v>
      </c>
      <c r="C49" s="43" t="s">
        <v>77</v>
      </c>
      <c r="D49" s="46" t="s">
        <v>78</v>
      </c>
      <c r="E49" s="44">
        <v>6</v>
      </c>
      <c r="F49" s="45">
        <v>337500</v>
      </c>
      <c r="G49" s="27">
        <f t="shared" si="2"/>
        <v>2025000</v>
      </c>
      <c r="H49" s="27"/>
      <c r="I49" s="27">
        <f t="shared" si="3"/>
        <v>2025000</v>
      </c>
      <c r="J49" s="22"/>
      <c r="K49" s="28"/>
      <c r="L49" s="10"/>
      <c r="M49" s="10"/>
      <c r="N49" s="10"/>
      <c r="O49" s="10"/>
      <c r="P49" s="28"/>
      <c r="Q49" s="29"/>
    </row>
    <row r="50" spans="1:18" ht="31.5">
      <c r="A50" s="22">
        <v>27</v>
      </c>
      <c r="B50" s="42" t="s">
        <v>79</v>
      </c>
      <c r="C50" s="43" t="s">
        <v>77</v>
      </c>
      <c r="D50" s="46" t="s">
        <v>78</v>
      </c>
      <c r="E50" s="44">
        <v>6</v>
      </c>
      <c r="F50" s="45">
        <v>650000</v>
      </c>
      <c r="G50" s="27">
        <f t="shared" si="2"/>
        <v>3900000</v>
      </c>
      <c r="H50" s="27"/>
      <c r="I50" s="27">
        <f t="shared" si="3"/>
        <v>3900000</v>
      </c>
      <c r="J50" s="22"/>
      <c r="K50" s="28"/>
      <c r="L50" s="10"/>
      <c r="M50" s="10"/>
      <c r="N50" s="10"/>
      <c r="O50" s="10"/>
      <c r="P50" s="28"/>
      <c r="Q50" s="29"/>
    </row>
    <row r="51" spans="1:18">
      <c r="A51" s="22">
        <v>28</v>
      </c>
      <c r="B51" s="42" t="s">
        <v>80</v>
      </c>
      <c r="C51" s="43" t="s">
        <v>81</v>
      </c>
      <c r="D51" s="46" t="s">
        <v>82</v>
      </c>
      <c r="E51" s="44">
        <v>6</v>
      </c>
      <c r="F51" s="45">
        <f>'[1]Khối lượng Option 1'!F49</f>
        <v>142500</v>
      </c>
      <c r="G51" s="27">
        <f t="shared" si="2"/>
        <v>855000</v>
      </c>
      <c r="H51" s="27"/>
      <c r="I51" s="27">
        <f t="shared" si="3"/>
        <v>855000</v>
      </c>
      <c r="J51" s="22"/>
      <c r="K51" s="28"/>
      <c r="L51" s="10"/>
      <c r="M51" s="10"/>
      <c r="N51" s="10"/>
      <c r="O51" s="10"/>
      <c r="P51" s="28"/>
      <c r="Q51" s="29"/>
    </row>
    <row r="52" spans="1:18">
      <c r="A52" s="22">
        <v>29</v>
      </c>
      <c r="B52" s="42" t="s">
        <v>83</v>
      </c>
      <c r="C52" s="43" t="s">
        <v>84</v>
      </c>
      <c r="D52" s="46" t="s">
        <v>24</v>
      </c>
      <c r="E52" s="44">
        <v>6</v>
      </c>
      <c r="F52" s="45">
        <v>90000</v>
      </c>
      <c r="G52" s="27">
        <f t="shared" si="2"/>
        <v>540000</v>
      </c>
      <c r="H52" s="27"/>
      <c r="I52" s="27">
        <f t="shared" si="3"/>
        <v>540000</v>
      </c>
      <c r="J52" s="22"/>
      <c r="K52" s="28"/>
      <c r="L52" s="10"/>
      <c r="M52" s="10"/>
      <c r="N52" s="10"/>
      <c r="O52" s="10"/>
      <c r="P52" s="28"/>
      <c r="Q52" s="29"/>
    </row>
    <row r="53" spans="1:18">
      <c r="A53" s="22">
        <v>30</v>
      </c>
      <c r="B53" s="23" t="s">
        <v>85</v>
      </c>
      <c r="C53" s="24" t="s">
        <v>36</v>
      </c>
      <c r="D53" s="46" t="s">
        <v>71</v>
      </c>
      <c r="E53" s="44">
        <v>1</v>
      </c>
      <c r="F53" s="48">
        <v>10000000</v>
      </c>
      <c r="G53" s="27">
        <f t="shared" si="2"/>
        <v>10000000</v>
      </c>
      <c r="H53" s="27"/>
      <c r="I53" s="27">
        <f t="shared" si="3"/>
        <v>10000000</v>
      </c>
      <c r="J53" s="22"/>
      <c r="K53" s="28"/>
      <c r="L53" s="10"/>
      <c r="M53" s="10"/>
      <c r="N53" s="10"/>
      <c r="O53" s="10"/>
      <c r="P53" s="28"/>
      <c r="Q53" s="29"/>
    </row>
    <row r="54" spans="1:18" ht="31.5">
      <c r="A54" s="22">
        <v>31</v>
      </c>
      <c r="B54" s="23" t="s">
        <v>86</v>
      </c>
      <c r="C54" s="24" t="s">
        <v>36</v>
      </c>
      <c r="D54" s="46" t="s">
        <v>24</v>
      </c>
      <c r="E54" s="44">
        <v>1</v>
      </c>
      <c r="F54" s="48">
        <v>5000000</v>
      </c>
      <c r="G54" s="27">
        <f t="shared" si="2"/>
        <v>5000000</v>
      </c>
      <c r="H54" s="27"/>
      <c r="I54" s="27">
        <f t="shared" si="3"/>
        <v>5000000</v>
      </c>
      <c r="J54" s="22"/>
      <c r="K54" s="28"/>
      <c r="L54" s="10"/>
      <c r="M54" s="10"/>
      <c r="N54" s="10"/>
      <c r="O54" s="10"/>
      <c r="P54" s="28"/>
      <c r="Q54" s="29"/>
    </row>
    <row r="55" spans="1:18">
      <c r="A55" s="22">
        <v>32</v>
      </c>
      <c r="B55" s="23" t="s">
        <v>87</v>
      </c>
      <c r="C55" s="24"/>
      <c r="D55" s="46"/>
      <c r="E55" s="44"/>
      <c r="F55" s="48"/>
      <c r="G55" s="27"/>
      <c r="H55" s="27"/>
      <c r="I55" s="27">
        <v>30000000</v>
      </c>
      <c r="J55" s="22"/>
      <c r="K55" s="28"/>
      <c r="L55" s="10"/>
      <c r="M55" s="10"/>
      <c r="N55" s="10"/>
      <c r="O55" s="10"/>
      <c r="P55" s="28"/>
      <c r="Q55" s="29"/>
    </row>
    <row r="56" spans="1:18" ht="16.5" customHeight="1">
      <c r="A56" s="22"/>
      <c r="B56" s="49" t="s">
        <v>88</v>
      </c>
      <c r="C56" s="24"/>
      <c r="D56" s="46"/>
      <c r="E56" s="44"/>
      <c r="F56" s="48"/>
      <c r="G56" s="50">
        <f>G23+G10</f>
        <v>142164956</v>
      </c>
      <c r="H56" s="50" t="e">
        <f>SUBTOTAL(9,H11:H55)</f>
        <v>#REF!</v>
      </c>
      <c r="I56" s="50">
        <f>I23+I10</f>
        <v>192164956</v>
      </c>
      <c r="J56" s="22"/>
      <c r="K56" s="28"/>
      <c r="L56" s="10"/>
      <c r="M56" s="10"/>
      <c r="N56" s="10"/>
      <c r="O56" s="10"/>
      <c r="P56" s="28"/>
      <c r="Q56" s="29"/>
      <c r="R56" s="28"/>
    </row>
    <row r="57" spans="1:18">
      <c r="A57" s="22"/>
      <c r="B57" s="49" t="s">
        <v>89</v>
      </c>
      <c r="C57" s="24"/>
      <c r="D57" s="46"/>
      <c r="E57" s="44"/>
      <c r="F57" s="48"/>
      <c r="G57" s="27"/>
      <c r="H57" s="27"/>
      <c r="I57" s="50">
        <f>G56*8%</f>
        <v>11373196.48</v>
      </c>
      <c r="J57" s="22"/>
      <c r="K57" s="28"/>
      <c r="L57" s="10"/>
      <c r="M57" s="10"/>
      <c r="N57" s="10"/>
      <c r="O57" s="10"/>
      <c r="P57" s="28"/>
      <c r="Q57" s="29"/>
      <c r="R57" s="28"/>
    </row>
    <row r="58" spans="1:18" ht="23.25" customHeight="1">
      <c r="A58" s="51"/>
      <c r="B58" s="49" t="s">
        <v>90</v>
      </c>
      <c r="C58" s="51"/>
      <c r="D58" s="51"/>
      <c r="E58" s="52" t="s">
        <v>91</v>
      </c>
      <c r="F58" s="53"/>
      <c r="G58" s="54"/>
      <c r="H58" s="54"/>
      <c r="I58" s="31"/>
      <c r="J58" s="55">
        <v>40000000</v>
      </c>
      <c r="K58" s="28"/>
      <c r="L58" s="10"/>
      <c r="M58" s="10"/>
      <c r="N58" s="10">
        <f t="shared" ref="N58" si="4">L58*1.25</f>
        <v>0</v>
      </c>
      <c r="O58" s="10"/>
      <c r="P58" s="28"/>
    </row>
    <row r="59" spans="1:18">
      <c r="A59" s="91" t="s">
        <v>92</v>
      </c>
      <c r="B59" s="91"/>
      <c r="C59" s="51"/>
      <c r="D59" s="51"/>
      <c r="E59" s="52"/>
      <c r="F59" s="53"/>
      <c r="G59" s="54"/>
      <c r="H59" s="54"/>
      <c r="I59" s="50">
        <f>I56+I57</f>
        <v>203538152.47999999</v>
      </c>
      <c r="J59" s="55"/>
      <c r="K59" s="28"/>
      <c r="L59" s="10"/>
      <c r="M59" s="10"/>
      <c r="N59" s="10"/>
      <c r="O59" s="10"/>
      <c r="P59" s="28"/>
    </row>
    <row r="60" spans="1:18">
      <c r="A60" s="10"/>
      <c r="B60" s="56"/>
      <c r="C60" s="10"/>
      <c r="D60" s="10"/>
      <c r="F60" s="57"/>
      <c r="G60" s="58"/>
      <c r="H60" s="58"/>
      <c r="I60" s="59"/>
      <c r="K60" s="28"/>
      <c r="L60" s="10"/>
      <c r="M60" s="10"/>
      <c r="N60" s="10"/>
      <c r="O60" s="10"/>
      <c r="P60" s="28"/>
    </row>
    <row r="61" spans="1:18" ht="18.75">
      <c r="A61" s="61"/>
      <c r="B61" s="62"/>
      <c r="C61" s="63"/>
      <c r="D61" s="64"/>
      <c r="E61" s="63"/>
      <c r="F61" s="92" t="s">
        <v>93</v>
      </c>
      <c r="G61" s="92"/>
      <c r="H61" s="92"/>
      <c r="I61" s="92"/>
      <c r="J61" s="92"/>
      <c r="K61" s="92"/>
    </row>
    <row r="62" spans="1:18" s="69" customFormat="1" ht="15" customHeight="1">
      <c r="A62" s="65"/>
      <c r="B62" s="66"/>
      <c r="C62" s="67"/>
      <c r="D62" s="68"/>
      <c r="E62" s="68"/>
      <c r="F62" s="93"/>
      <c r="G62" s="93"/>
      <c r="H62" s="93"/>
      <c r="I62" s="93"/>
      <c r="J62" s="93"/>
      <c r="K62" s="93"/>
    </row>
    <row r="63" spans="1:18" ht="15" customHeight="1">
      <c r="A63" s="65"/>
      <c r="B63" s="66"/>
      <c r="C63" s="67"/>
      <c r="D63" s="68"/>
      <c r="E63" s="68"/>
      <c r="F63" s="70"/>
      <c r="G63" s="71"/>
      <c r="H63" s="71"/>
      <c r="I63" s="72"/>
      <c r="J63" s="73"/>
      <c r="K63" s="72"/>
    </row>
    <row r="64" spans="1:18" ht="15" customHeight="1">
      <c r="A64" s="65"/>
      <c r="B64" s="66"/>
      <c r="C64" s="67"/>
      <c r="D64" s="68"/>
      <c r="E64" s="68"/>
      <c r="F64" s="70"/>
      <c r="G64" s="71"/>
      <c r="H64" s="71"/>
      <c r="I64" s="72"/>
      <c r="J64" s="73"/>
      <c r="K64" s="72"/>
    </row>
    <row r="65" spans="1:11" ht="15" customHeight="1">
      <c r="A65" s="65"/>
      <c r="B65" s="66"/>
      <c r="C65" s="67"/>
      <c r="D65" s="68"/>
      <c r="E65" s="68"/>
      <c r="F65" s="70"/>
      <c r="G65" s="94"/>
      <c r="H65" s="94"/>
      <c r="I65" s="94"/>
      <c r="J65" s="94"/>
      <c r="K65" s="74"/>
    </row>
    <row r="66" spans="1:11" ht="15" customHeight="1">
      <c r="A66" s="65"/>
      <c r="B66" s="66"/>
      <c r="C66" s="67"/>
      <c r="D66" s="68"/>
      <c r="E66" s="68"/>
      <c r="F66" s="70"/>
      <c r="G66" s="71"/>
      <c r="H66" s="71"/>
      <c r="I66" s="72"/>
      <c r="J66" s="73"/>
      <c r="K66" s="72"/>
    </row>
    <row r="67" spans="1:11" ht="15" customHeight="1">
      <c r="A67" s="65"/>
      <c r="B67" s="1"/>
      <c r="C67" s="67"/>
      <c r="D67" s="68"/>
      <c r="E67" s="75"/>
      <c r="F67" s="87"/>
      <c r="G67" s="87"/>
      <c r="H67" s="87"/>
      <c r="I67" s="87"/>
      <c r="J67" s="87"/>
      <c r="K67" s="87"/>
    </row>
  </sheetData>
  <mergeCells count="22">
    <mergeCell ref="F67:K67"/>
    <mergeCell ref="I8:I9"/>
    <mergeCell ref="J8:J9"/>
    <mergeCell ref="A59:B59"/>
    <mergeCell ref="F61:K61"/>
    <mergeCell ref="F62:K62"/>
    <mergeCell ref="G65:J65"/>
    <mergeCell ref="A8:A9"/>
    <mergeCell ref="B8:B9"/>
    <mergeCell ref="C8:C9"/>
    <mergeCell ref="D8:D9"/>
    <mergeCell ref="E8:E9"/>
    <mergeCell ref="G8:H8"/>
    <mergeCell ref="B1:D1"/>
    <mergeCell ref="E1:J1"/>
    <mergeCell ref="L1:O7"/>
    <mergeCell ref="A2:J2"/>
    <mergeCell ref="A3:J3"/>
    <mergeCell ref="A4:J4"/>
    <mergeCell ref="A5:E5"/>
    <mergeCell ref="G5:J5"/>
    <mergeCell ref="A6:J6"/>
  </mergeCells>
  <pageMargins left="0.7" right="0.7" top="0.75" bottom="0.75" header="0.3" footer="0.3"/>
  <pageSetup paperSize="9" scale="53" orientation="portrait" r:id="rId1"/>
  <colBreaks count="1" manualBreakCount="1">
    <brk id="11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2025-09-15T10:15:38Z</dcterms:created>
  <dcterms:modified xsi:type="dcterms:W3CDTF">2025-09-29T04:55:09Z</dcterms:modified>
</cp:coreProperties>
</file>